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6275" windowHeight="1488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41" i="2"/>
  <c r="F84"/>
  <c r="F76"/>
  <c r="F71"/>
  <c r="F67"/>
  <c r="F62"/>
  <c r="F35"/>
  <c r="F17"/>
  <c r="Q17" s="1"/>
  <c r="Q8"/>
  <c r="Q9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P8"/>
  <c r="P9"/>
  <c r="P10"/>
  <c r="P11"/>
  <c r="P12"/>
  <c r="P13"/>
  <c r="P14"/>
  <c r="P15"/>
  <c r="P16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Q41" l="1"/>
  <c r="F93"/>
  <c r="P17"/>
  <c r="P93" l="1"/>
  <c r="Q93"/>
  <c r="N93"/>
  <c r="L93"/>
</calcChain>
</file>

<file path=xl/sharedStrings.xml><?xml version="1.0" encoding="utf-8"?>
<sst xmlns="http://schemas.openxmlformats.org/spreadsheetml/2006/main" count="193" uniqueCount="183">
  <si>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</si>
  <si>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</si>
  <si>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</si>
  <si>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</si>
  <si>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</si>
  <si>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</si>
  <si>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</si>
  <si>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</si>
  <si>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</si>
  <si>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</si>
  <si>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</si>
  <si>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</si>
  <si>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</si>
  <si>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</si>
  <si>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</si>
  <si>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</si>
  <si>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</si>
  <si>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Разом (загальний + спеціальний)</t>
  </si>
  <si>
    <t>0100</t>
  </si>
  <si>
    <t>Державне управління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</si>
  <si>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</si>
  <si>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</si>
  <si>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</si>
  <si>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0810160</t>
  </si>
  <si>
    <t>1010160</t>
  </si>
  <si>
    <t>1110160</t>
  </si>
  <si>
    <t>1610160</t>
  </si>
  <si>
    <t>3410160</t>
  </si>
  <si>
    <t>3710160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</si>
  <si>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</si>
  <si>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</si>
  <si>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</si>
  <si>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</si>
  <si>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</si>
  <si>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</si>
  <si>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</si>
  <si>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</si>
  <si>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0611041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</si>
  <si>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</si>
  <si>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</si>
  <si>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</si>
  <si>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</si>
  <si>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</si>
  <si>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</si>
  <si>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</si>
  <si>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</si>
  <si>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</si>
  <si>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</si>
  <si>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</si>
  <si>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0611153</t>
  </si>
  <si>
    <t>Забезпечення діяльності інклюзивно-ресурсних центрів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</si>
  <si>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0611160</t>
  </si>
  <si>
    <t>Забезпечення діяльності центрів професійного розвитку педагогічних працівників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</si>
  <si>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</si>
  <si>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</si>
  <si>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</si>
  <si>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</si>
  <si>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0611262</t>
  </si>
  <si>
    <t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</si>
  <si>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</si>
  <si>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</si>
  <si>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</si>
  <si>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</si>
  <si>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1011080</t>
  </si>
  <si>
    <t>Надання спеціалізованої освіти мистецькими школами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</si>
  <si>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</si>
  <si>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</si>
  <si>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</si>
  <si>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</si>
  <si>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</si>
  <si>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</si>
  <si>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</si>
  <si>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</si>
  <si>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</si>
  <si>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</si>
  <si>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</si>
  <si>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</si>
  <si>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</si>
  <si>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</si>
  <si>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</si>
  <si>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</si>
  <si>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</si>
  <si>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</si>
  <si>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</si>
  <si>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</si>
  <si>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</si>
  <si>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</si>
  <si>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</si>
  <si>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</si>
  <si>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</si>
  <si>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</si>
  <si>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</si>
  <si>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</si>
  <si>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</si>
  <si>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</si>
  <si>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</si>
  <si>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</si>
  <si>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</si>
  <si>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</si>
  <si>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</si>
  <si>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</si>
  <si>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</si>
  <si>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</si>
  <si>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</si>
  <si>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</si>
  <si>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</si>
  <si>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</si>
  <si>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</si>
  <si>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</si>
  <si>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</si>
  <si>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0813242</t>
  </si>
  <si>
    <t>1013210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</si>
  <si>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</si>
  <si>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</si>
  <si>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</si>
  <si>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</si>
  <si>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</si>
  <si>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</si>
  <si>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</si>
  <si>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</si>
  <si>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</si>
  <si>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</si>
  <si>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</si>
  <si>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</si>
  <si>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</si>
  <si>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</si>
  <si>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</si>
  <si>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</si>
  <si>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</si>
  <si>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</si>
  <si>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</si>
  <si>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</si>
  <si>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1115049</t>
  </si>
  <si>
    <t>Виконання окремих заходів з реалізації соціального проекту `Активні парки - локації здорової України`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</si>
  <si>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</si>
  <si>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</si>
  <si>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</si>
  <si>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</si>
  <si>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</si>
  <si>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</si>
  <si>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</si>
  <si>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</si>
  <si>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</si>
  <si>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</si>
  <si>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</si>
  <si>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</si>
  <si>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</si>
  <si>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</si>
  <si>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</si>
  <si>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</si>
  <si>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</si>
  <si>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</si>
  <si>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</si>
  <si>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</si>
  <si>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</si>
  <si>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</si>
  <si>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</si>
  <si>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</si>
  <si>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</si>
  <si>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</si>
  <si>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</si>
  <si>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</si>
  <si>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</si>
  <si>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</si>
  <si>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</si>
  <si>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</si>
  <si>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</si>
  <si>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</si>
  <si>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</si>
  <si>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</si>
  <si>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</si>
  <si>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</si>
  <si>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</si>
  <si>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</si>
  <si>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</si>
  <si>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</si>
  <si>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</si>
  <si>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</si>
  <si>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</si>
  <si>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Аналіз видатків</t>
  </si>
  <si>
    <t>Бюджет Прилуцької міської територіальної громади</t>
  </si>
  <si>
    <t>грн</t>
  </si>
  <si>
    <t>Організація та проведення громадських робіт</t>
  </si>
</sst>
</file>

<file path=xl/styles.xml><?xml version="1.0" encoding="utf-8"?>
<styleSheet xmlns="http://schemas.openxmlformats.org/spreadsheetml/2006/main">
  <fonts count="3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b/>
      <sz val="5"/>
      <color rgb="FF000000"/>
      <name val="Times New Roman"/>
    </font>
    <font>
      <sz val="10"/>
      <color rgb="FF00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4" fontId="1" fillId="0" borderId="0" xfId="1" applyNumberFormat="1"/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4" fontId="1" fillId="25" borderId="1" xfId="1" applyNumberFormat="1" applyFill="1" applyBorder="1" applyAlignment="1">
      <alignment vertical="center"/>
    </xf>
    <xf numFmtId="0" fontId="28" fillId="26" borderId="12" xfId="0" applyFont="1" applyFill="1" applyBorder="1" applyAlignment="1">
      <alignment vertical="center" wrapText="1"/>
    </xf>
    <xf numFmtId="0" fontId="29" fillId="26" borderId="11" xfId="0" applyFont="1" applyFill="1" applyBorder="1" applyAlignment="1">
      <alignment vertical="center" wrapText="1"/>
    </xf>
    <xf numFmtId="4" fontId="1" fillId="27" borderId="1" xfId="1" applyNumberFormat="1" applyFill="1" applyBorder="1" applyAlignment="1">
      <alignment vertical="center"/>
    </xf>
    <xf numFmtId="4" fontId="1" fillId="28" borderId="1" xfId="1" applyNumberForma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03"/>
  <sheetViews>
    <sheetView tabSelected="1" topLeftCell="B50" workbookViewId="0">
      <selection activeCell="T21" sqref="T21"/>
    </sheetView>
  </sheetViews>
  <sheetFormatPr defaultRowHeight="12.75"/>
  <cols>
    <col min="1" max="1" width="0" style="1" hidden="1" customWidth="1"/>
    <col min="2" max="2" width="12.7109375" style="10" customWidth="1"/>
    <col min="3" max="3" width="50.7109375" style="8" customWidth="1"/>
    <col min="4" max="6" width="15.7109375" style="1" customWidth="1"/>
    <col min="7" max="7" width="0.140625" style="1" hidden="1" customWidth="1"/>
    <col min="8" max="8" width="15.7109375" style="1" hidden="1" customWidth="1"/>
    <col min="9" max="9" width="15.42578125" style="1" customWidth="1"/>
    <col min="10" max="17" width="15.7109375" style="1" hidden="1" customWidth="1"/>
    <col min="18" max="18" width="9.140625" style="1"/>
    <col min="19" max="19" width="12.7109375" style="1" bestFit="1" customWidth="1"/>
    <col min="20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8" ht="18">
      <c r="B2" s="25" t="s">
        <v>179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ht="18">
      <c r="B3" s="19"/>
      <c r="C3" s="25" t="s">
        <v>180</v>
      </c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>
      <c r="B4" s="26" t="s">
        <v>17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>
      <c r="I5" s="1" t="s">
        <v>181</v>
      </c>
      <c r="M5" s="2"/>
      <c r="Q5" s="2" t="s">
        <v>16</v>
      </c>
    </row>
    <row r="6" spans="1:18" s="4" customFormat="1" ht="233.25" customHeight="1">
      <c r="A6" s="12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8">
      <c r="A7" s="13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</row>
    <row r="8" spans="1:18">
      <c r="A8" s="14">
        <v>1</v>
      </c>
      <c r="B8" s="15" t="s">
        <v>18</v>
      </c>
      <c r="C8" s="16" t="s">
        <v>19</v>
      </c>
      <c r="D8" s="17">
        <v>57925450</v>
      </c>
      <c r="E8" s="17">
        <v>57134450</v>
      </c>
      <c r="F8" s="17">
        <v>57211207.619999997</v>
      </c>
      <c r="G8" s="17">
        <v>32007849.950000007</v>
      </c>
      <c r="H8" s="17">
        <v>0</v>
      </c>
      <c r="I8" s="17">
        <v>31938645.510000013</v>
      </c>
      <c r="J8" s="17">
        <v>145962.06000000003</v>
      </c>
      <c r="K8" s="17">
        <v>149739.73000000001</v>
      </c>
      <c r="L8" s="18">
        <f t="shared" ref="L8:L39" si="0">F8-G8</f>
        <v>25203357.669999991</v>
      </c>
      <c r="M8" s="18">
        <f t="shared" ref="M8:M39" si="1">E8-G8</f>
        <v>25126600.049999993</v>
      </c>
      <c r="N8" s="18">
        <f t="shared" ref="N8:N39" si="2">IF(F8=0,0,(G8/F8)*100)</f>
        <v>55.946817558192294</v>
      </c>
      <c r="O8" s="18">
        <f t="shared" ref="O8:O39" si="3">E8-I8</f>
        <v>25195804.489999987</v>
      </c>
      <c r="P8" s="18">
        <f t="shared" ref="P8:P39" si="4">F8-I8</f>
        <v>25272562.109999985</v>
      </c>
      <c r="Q8" s="18">
        <f t="shared" ref="Q8:Q39" si="5">IF(F8=0,0,(I8/F8)*100)</f>
        <v>55.825854476168836</v>
      </c>
      <c r="R8" s="6"/>
    </row>
    <row r="9" spans="1:18" ht="25.5" hidden="1">
      <c r="A9" s="14">
        <v>0</v>
      </c>
      <c r="B9" s="15" t="s">
        <v>20</v>
      </c>
      <c r="C9" s="16" t="s">
        <v>21</v>
      </c>
      <c r="D9" s="17">
        <v>29964150</v>
      </c>
      <c r="E9" s="17">
        <v>29564150</v>
      </c>
      <c r="F9" s="17">
        <v>29564150</v>
      </c>
      <c r="G9" s="17">
        <v>16663259.17</v>
      </c>
      <c r="H9" s="17">
        <v>0</v>
      </c>
      <c r="I9" s="17">
        <v>16577349.01</v>
      </c>
      <c r="J9" s="17">
        <v>85910.16</v>
      </c>
      <c r="K9" s="17">
        <v>85913.31</v>
      </c>
      <c r="L9" s="18">
        <f t="shared" si="0"/>
        <v>12900890.83</v>
      </c>
      <c r="M9" s="18">
        <f t="shared" si="1"/>
        <v>12900890.83</v>
      </c>
      <c r="N9" s="18">
        <f t="shared" si="2"/>
        <v>56.363058535422127</v>
      </c>
      <c r="O9" s="18">
        <f t="shared" si="3"/>
        <v>12986800.99</v>
      </c>
      <c r="P9" s="18">
        <f t="shared" si="4"/>
        <v>12986800.99</v>
      </c>
      <c r="Q9" s="18">
        <f t="shared" si="5"/>
        <v>56.072469561952566</v>
      </c>
      <c r="R9" s="6"/>
    </row>
    <row r="10" spans="1:18" ht="25.5" hidden="1">
      <c r="A10" s="14">
        <v>0</v>
      </c>
      <c r="B10" s="15" t="s">
        <v>22</v>
      </c>
      <c r="C10" s="16" t="s">
        <v>21</v>
      </c>
      <c r="D10" s="17">
        <v>2347500</v>
      </c>
      <c r="E10" s="17">
        <v>2347500</v>
      </c>
      <c r="F10" s="17">
        <v>2347500</v>
      </c>
      <c r="G10" s="17">
        <v>1496515.1</v>
      </c>
      <c r="H10" s="17">
        <v>0</v>
      </c>
      <c r="I10" s="17">
        <v>1496515.1</v>
      </c>
      <c r="J10" s="17">
        <v>0</v>
      </c>
      <c r="K10" s="17">
        <v>1718.71</v>
      </c>
      <c r="L10" s="18">
        <f t="shared" si="0"/>
        <v>850984.89999999991</v>
      </c>
      <c r="M10" s="18">
        <f t="shared" si="1"/>
        <v>850984.89999999991</v>
      </c>
      <c r="N10" s="18">
        <f t="shared" si="2"/>
        <v>63.749312034078812</v>
      </c>
      <c r="O10" s="18">
        <f t="shared" si="3"/>
        <v>850984.89999999991</v>
      </c>
      <c r="P10" s="18">
        <f t="shared" si="4"/>
        <v>850984.89999999991</v>
      </c>
      <c r="Q10" s="18">
        <f t="shared" si="5"/>
        <v>63.749312034078812</v>
      </c>
      <c r="R10" s="6"/>
    </row>
    <row r="11" spans="1:18" ht="25.5" hidden="1">
      <c r="A11" s="14">
        <v>0</v>
      </c>
      <c r="B11" s="15" t="s">
        <v>23</v>
      </c>
      <c r="C11" s="16" t="s">
        <v>21</v>
      </c>
      <c r="D11" s="17">
        <v>11729000</v>
      </c>
      <c r="E11" s="17">
        <v>11484000</v>
      </c>
      <c r="F11" s="17">
        <v>11484000</v>
      </c>
      <c r="G11" s="17">
        <v>5994194.7200000007</v>
      </c>
      <c r="H11" s="17">
        <v>0</v>
      </c>
      <c r="I11" s="17">
        <v>6060853.8600000003</v>
      </c>
      <c r="J11" s="17">
        <v>3340.86</v>
      </c>
      <c r="K11" s="17">
        <v>4432.29</v>
      </c>
      <c r="L11" s="18">
        <f t="shared" si="0"/>
        <v>5489805.2799999993</v>
      </c>
      <c r="M11" s="18">
        <f t="shared" si="1"/>
        <v>5489805.2799999993</v>
      </c>
      <c r="N11" s="18">
        <f t="shared" si="2"/>
        <v>52.196052943225368</v>
      </c>
      <c r="O11" s="18">
        <f t="shared" si="3"/>
        <v>5423146.1399999997</v>
      </c>
      <c r="P11" s="18">
        <f t="shared" si="4"/>
        <v>5423146.1399999997</v>
      </c>
      <c r="Q11" s="18">
        <f t="shared" si="5"/>
        <v>52.776505224660397</v>
      </c>
      <c r="R11" s="6"/>
    </row>
    <row r="12" spans="1:18" ht="25.5" hidden="1">
      <c r="A12" s="14">
        <v>0</v>
      </c>
      <c r="B12" s="15" t="s">
        <v>24</v>
      </c>
      <c r="C12" s="16" t="s">
        <v>21</v>
      </c>
      <c r="D12" s="17">
        <v>836000</v>
      </c>
      <c r="E12" s="17">
        <v>836000</v>
      </c>
      <c r="F12" s="17">
        <v>836000</v>
      </c>
      <c r="G12" s="17">
        <v>505708.47</v>
      </c>
      <c r="H12" s="17">
        <v>0</v>
      </c>
      <c r="I12" s="17">
        <v>512466.08999999997</v>
      </c>
      <c r="J12" s="17">
        <v>0</v>
      </c>
      <c r="K12" s="17">
        <v>0</v>
      </c>
      <c r="L12" s="18">
        <f t="shared" si="0"/>
        <v>330291.53000000003</v>
      </c>
      <c r="M12" s="18">
        <f t="shared" si="1"/>
        <v>330291.53000000003</v>
      </c>
      <c r="N12" s="18">
        <f t="shared" si="2"/>
        <v>60.491443779904309</v>
      </c>
      <c r="O12" s="18">
        <f t="shared" si="3"/>
        <v>323533.91000000003</v>
      </c>
      <c r="P12" s="18">
        <f t="shared" si="4"/>
        <v>323533.91000000003</v>
      </c>
      <c r="Q12" s="18">
        <f t="shared" si="5"/>
        <v>61.299771531100475</v>
      </c>
      <c r="R12" s="6"/>
    </row>
    <row r="13" spans="1:18" ht="25.5" hidden="1">
      <c r="A13" s="14">
        <v>0</v>
      </c>
      <c r="B13" s="15" t="s">
        <v>25</v>
      </c>
      <c r="C13" s="16" t="s">
        <v>21</v>
      </c>
      <c r="D13" s="17">
        <v>1000000</v>
      </c>
      <c r="E13" s="17">
        <v>1000000</v>
      </c>
      <c r="F13" s="17">
        <v>1000000</v>
      </c>
      <c r="G13" s="17">
        <v>603825.21</v>
      </c>
      <c r="H13" s="17">
        <v>0</v>
      </c>
      <c r="I13" s="17">
        <v>556323.21</v>
      </c>
      <c r="J13" s="17">
        <v>47502</v>
      </c>
      <c r="K13" s="17">
        <v>46800</v>
      </c>
      <c r="L13" s="18">
        <f t="shared" si="0"/>
        <v>396174.79000000004</v>
      </c>
      <c r="M13" s="18">
        <f t="shared" si="1"/>
        <v>396174.79000000004</v>
      </c>
      <c r="N13" s="18">
        <f t="shared" si="2"/>
        <v>60.382520999999997</v>
      </c>
      <c r="O13" s="18">
        <f t="shared" si="3"/>
        <v>443676.79000000004</v>
      </c>
      <c r="P13" s="18">
        <f t="shared" si="4"/>
        <v>443676.79000000004</v>
      </c>
      <c r="Q13" s="18">
        <f t="shared" si="5"/>
        <v>55.632320999999997</v>
      </c>
      <c r="R13" s="6"/>
    </row>
    <row r="14" spans="1:18" ht="25.5" hidden="1">
      <c r="A14" s="14">
        <v>0</v>
      </c>
      <c r="B14" s="15" t="s">
        <v>26</v>
      </c>
      <c r="C14" s="16" t="s">
        <v>21</v>
      </c>
      <c r="D14" s="17">
        <v>2926000</v>
      </c>
      <c r="E14" s="17">
        <v>2926000</v>
      </c>
      <c r="F14" s="17">
        <v>2926000</v>
      </c>
      <c r="G14" s="17">
        <v>1636281.52</v>
      </c>
      <c r="H14" s="17">
        <v>0</v>
      </c>
      <c r="I14" s="17">
        <v>1636281.52</v>
      </c>
      <c r="J14" s="17">
        <v>0</v>
      </c>
      <c r="K14" s="17">
        <v>0</v>
      </c>
      <c r="L14" s="18">
        <f t="shared" si="0"/>
        <v>1289718.48</v>
      </c>
      <c r="M14" s="18">
        <f t="shared" si="1"/>
        <v>1289718.48</v>
      </c>
      <c r="N14" s="18">
        <f t="shared" si="2"/>
        <v>55.922129870129865</v>
      </c>
      <c r="O14" s="18">
        <f t="shared" si="3"/>
        <v>1289718.48</v>
      </c>
      <c r="P14" s="18">
        <f t="shared" si="4"/>
        <v>1289718.48</v>
      </c>
      <c r="Q14" s="18">
        <f t="shared" si="5"/>
        <v>55.922129870129865</v>
      </c>
      <c r="R14" s="6"/>
    </row>
    <row r="15" spans="1:18" ht="25.5" hidden="1">
      <c r="A15" s="14">
        <v>0</v>
      </c>
      <c r="B15" s="15" t="s">
        <v>27</v>
      </c>
      <c r="C15" s="16" t="s">
        <v>21</v>
      </c>
      <c r="D15" s="17">
        <v>4861600</v>
      </c>
      <c r="E15" s="17">
        <v>4776600</v>
      </c>
      <c r="F15" s="17">
        <v>4776600</v>
      </c>
      <c r="G15" s="17">
        <v>2550870.3099999991</v>
      </c>
      <c r="H15" s="17">
        <v>0</v>
      </c>
      <c r="I15" s="17">
        <v>2547301.2699999991</v>
      </c>
      <c r="J15" s="17">
        <v>3569.04</v>
      </c>
      <c r="K15" s="17">
        <v>3569.04</v>
      </c>
      <c r="L15" s="18">
        <f t="shared" si="0"/>
        <v>2225729.6900000009</v>
      </c>
      <c r="M15" s="18">
        <f t="shared" si="1"/>
        <v>2225729.6900000009</v>
      </c>
      <c r="N15" s="18">
        <f t="shared" si="2"/>
        <v>53.403473391115</v>
      </c>
      <c r="O15" s="18">
        <f t="shared" si="3"/>
        <v>2229298.7300000009</v>
      </c>
      <c r="P15" s="18">
        <f t="shared" si="4"/>
        <v>2229298.7300000009</v>
      </c>
      <c r="Q15" s="18">
        <f t="shared" si="5"/>
        <v>53.328754134740173</v>
      </c>
      <c r="R15" s="6"/>
    </row>
    <row r="16" spans="1:18" ht="25.5" hidden="1">
      <c r="A16" s="14">
        <v>0</v>
      </c>
      <c r="B16" s="15" t="s">
        <v>28</v>
      </c>
      <c r="C16" s="16" t="s">
        <v>21</v>
      </c>
      <c r="D16" s="17">
        <v>4261200</v>
      </c>
      <c r="E16" s="17">
        <v>4200200</v>
      </c>
      <c r="F16" s="17">
        <v>4200200</v>
      </c>
      <c r="G16" s="17">
        <v>2557195.4499999997</v>
      </c>
      <c r="H16" s="17">
        <v>0</v>
      </c>
      <c r="I16" s="17">
        <v>2551555.4499999997</v>
      </c>
      <c r="J16" s="17">
        <v>5640</v>
      </c>
      <c r="K16" s="17">
        <v>7306.38</v>
      </c>
      <c r="L16" s="18">
        <f t="shared" si="0"/>
        <v>1643004.5500000003</v>
      </c>
      <c r="M16" s="18">
        <f t="shared" si="1"/>
        <v>1643004.5500000003</v>
      </c>
      <c r="N16" s="18">
        <f t="shared" si="2"/>
        <v>60.88270677586781</v>
      </c>
      <c r="O16" s="18">
        <f t="shared" si="3"/>
        <v>1648644.5500000003</v>
      </c>
      <c r="P16" s="18">
        <f t="shared" si="4"/>
        <v>1648644.5500000003</v>
      </c>
      <c r="Q16" s="18">
        <f t="shared" si="5"/>
        <v>60.748427455835433</v>
      </c>
      <c r="R16" s="6"/>
    </row>
    <row r="17" spans="1:18">
      <c r="A17" s="14">
        <v>1</v>
      </c>
      <c r="B17" s="15" t="s">
        <v>29</v>
      </c>
      <c r="C17" s="16" t="s">
        <v>30</v>
      </c>
      <c r="D17" s="17">
        <v>308135196</v>
      </c>
      <c r="E17" s="17">
        <v>348331343.84000009</v>
      </c>
      <c r="F17" s="17">
        <f>F18+F19+F20+F21+F22+F23+F24+F25+F26+F27+F28+F29+F30+F31+F32+F33+F34</f>
        <v>351540540.34999996</v>
      </c>
      <c r="G17" s="17">
        <v>192313829.68000001</v>
      </c>
      <c r="H17" s="17">
        <v>34034.480000000003</v>
      </c>
      <c r="I17" s="17">
        <v>199161083.87000003</v>
      </c>
      <c r="J17" s="17">
        <v>295390.82</v>
      </c>
      <c r="K17" s="17">
        <v>584208.21</v>
      </c>
      <c r="L17" s="18">
        <f t="shared" si="0"/>
        <v>159226710.66999996</v>
      </c>
      <c r="M17" s="18">
        <f t="shared" si="1"/>
        <v>156017514.16000009</v>
      </c>
      <c r="N17" s="18">
        <f t="shared" si="2"/>
        <v>54.706017544528137</v>
      </c>
      <c r="O17" s="18">
        <f t="shared" si="3"/>
        <v>149170259.97000006</v>
      </c>
      <c r="P17" s="18">
        <f t="shared" si="4"/>
        <v>152379456.47999993</v>
      </c>
      <c r="Q17" s="18">
        <f t="shared" si="5"/>
        <v>56.653802623080608</v>
      </c>
      <c r="R17" s="6"/>
    </row>
    <row r="18" spans="1:18">
      <c r="A18" s="14">
        <v>0</v>
      </c>
      <c r="B18" s="15" t="s">
        <v>31</v>
      </c>
      <c r="C18" s="16" t="s">
        <v>32</v>
      </c>
      <c r="D18" s="17">
        <v>83335000</v>
      </c>
      <c r="E18" s="17">
        <v>92177225</v>
      </c>
      <c r="F18" s="17">
        <v>92445436.989999995</v>
      </c>
      <c r="G18" s="17">
        <v>61152432.609999992</v>
      </c>
      <c r="H18" s="17">
        <v>0</v>
      </c>
      <c r="I18" s="17">
        <v>64332128.509999998</v>
      </c>
      <c r="J18" s="17">
        <v>12754.79</v>
      </c>
      <c r="K18" s="17">
        <v>23296.1</v>
      </c>
      <c r="L18" s="18">
        <f t="shared" si="0"/>
        <v>31293004.380000003</v>
      </c>
      <c r="M18" s="18">
        <f t="shared" si="1"/>
        <v>31024792.390000008</v>
      </c>
      <c r="N18" s="18">
        <f t="shared" si="2"/>
        <v>66.149757739384114</v>
      </c>
      <c r="O18" s="18">
        <f t="shared" si="3"/>
        <v>27845096.490000002</v>
      </c>
      <c r="P18" s="18">
        <f t="shared" si="4"/>
        <v>28113308.479999997</v>
      </c>
      <c r="Q18" s="18">
        <f t="shared" si="5"/>
        <v>69.589295702024685</v>
      </c>
      <c r="R18" s="6"/>
    </row>
    <row r="19" spans="1:18" ht="38.25">
      <c r="A19" s="14">
        <v>0</v>
      </c>
      <c r="B19" s="15" t="s">
        <v>33</v>
      </c>
      <c r="C19" s="16" t="s">
        <v>34</v>
      </c>
      <c r="D19" s="17">
        <v>68572306</v>
      </c>
      <c r="E19" s="17">
        <v>70688829</v>
      </c>
      <c r="F19" s="17">
        <v>73556681.420000002</v>
      </c>
      <c r="G19" s="17">
        <v>37265955.960000001</v>
      </c>
      <c r="H19" s="17">
        <v>0</v>
      </c>
      <c r="I19" s="17">
        <v>40660633.150000006</v>
      </c>
      <c r="J19" s="17">
        <v>98502.57</v>
      </c>
      <c r="K19" s="17">
        <v>92697.83</v>
      </c>
      <c r="L19" s="18">
        <f t="shared" si="0"/>
        <v>36290725.460000001</v>
      </c>
      <c r="M19" s="18">
        <f t="shared" si="1"/>
        <v>33422873.039999999</v>
      </c>
      <c r="N19" s="18">
        <f t="shared" si="2"/>
        <v>50.662910888020861</v>
      </c>
      <c r="O19" s="18">
        <f t="shared" si="3"/>
        <v>30028195.849999994</v>
      </c>
      <c r="P19" s="18">
        <f t="shared" si="4"/>
        <v>32896048.269999996</v>
      </c>
      <c r="Q19" s="18">
        <f t="shared" si="5"/>
        <v>55.277960295452388</v>
      </c>
      <c r="R19" s="6"/>
    </row>
    <row r="20" spans="1:18" ht="38.25">
      <c r="A20" s="14">
        <v>0</v>
      </c>
      <c r="B20" s="15" t="s">
        <v>35</v>
      </c>
      <c r="C20" s="16" t="s">
        <v>36</v>
      </c>
      <c r="D20" s="17">
        <v>110489300</v>
      </c>
      <c r="E20" s="17">
        <v>110489300</v>
      </c>
      <c r="F20" s="17">
        <v>110489300</v>
      </c>
      <c r="G20" s="17">
        <v>67550637.640000001</v>
      </c>
      <c r="H20" s="17">
        <v>0</v>
      </c>
      <c r="I20" s="17">
        <v>67550637.640000001</v>
      </c>
      <c r="J20" s="17">
        <v>0</v>
      </c>
      <c r="K20" s="17">
        <v>267059.83</v>
      </c>
      <c r="L20" s="18">
        <f t="shared" si="0"/>
        <v>42938662.359999999</v>
      </c>
      <c r="M20" s="18">
        <f t="shared" si="1"/>
        <v>42938662.359999999</v>
      </c>
      <c r="N20" s="18">
        <f t="shared" si="2"/>
        <v>61.137718892236627</v>
      </c>
      <c r="O20" s="18">
        <f t="shared" si="3"/>
        <v>42938662.359999999</v>
      </c>
      <c r="P20" s="18">
        <f t="shared" si="4"/>
        <v>42938662.359999999</v>
      </c>
      <c r="Q20" s="18">
        <f t="shared" si="5"/>
        <v>61.137718892236627</v>
      </c>
      <c r="R20" s="6"/>
    </row>
    <row r="21" spans="1:18" ht="76.5">
      <c r="A21" s="14">
        <v>0</v>
      </c>
      <c r="B21" s="15" t="s">
        <v>37</v>
      </c>
      <c r="C21" s="16" t="s">
        <v>38</v>
      </c>
      <c r="D21" s="17">
        <v>0</v>
      </c>
      <c r="E21" s="17">
        <v>1643.12</v>
      </c>
      <c r="F21" s="17">
        <v>1643.12</v>
      </c>
      <c r="G21" s="17">
        <v>1643.12</v>
      </c>
      <c r="H21" s="17">
        <v>0</v>
      </c>
      <c r="I21" s="17">
        <v>1643.12</v>
      </c>
      <c r="J21" s="17">
        <v>0</v>
      </c>
      <c r="K21" s="17">
        <v>0</v>
      </c>
      <c r="L21" s="18">
        <f t="shared" si="0"/>
        <v>0</v>
      </c>
      <c r="M21" s="18">
        <f t="shared" si="1"/>
        <v>0</v>
      </c>
      <c r="N21" s="18">
        <f t="shared" si="2"/>
        <v>100</v>
      </c>
      <c r="O21" s="18">
        <f t="shared" si="3"/>
        <v>0</v>
      </c>
      <c r="P21" s="18">
        <f t="shared" si="4"/>
        <v>0</v>
      </c>
      <c r="Q21" s="18">
        <f t="shared" si="5"/>
        <v>100</v>
      </c>
      <c r="R21" s="6"/>
    </row>
    <row r="22" spans="1:18" ht="25.5">
      <c r="A22" s="14">
        <v>0</v>
      </c>
      <c r="B22" s="15" t="s">
        <v>39</v>
      </c>
      <c r="C22" s="16" t="s">
        <v>40</v>
      </c>
      <c r="D22" s="17">
        <v>16845000</v>
      </c>
      <c r="E22" s="17">
        <v>16890300</v>
      </c>
      <c r="F22" s="17">
        <v>16914015</v>
      </c>
      <c r="G22" s="17">
        <v>9039299.6099999994</v>
      </c>
      <c r="H22" s="17">
        <v>0</v>
      </c>
      <c r="I22" s="17">
        <v>9065517.25</v>
      </c>
      <c r="J22" s="17">
        <v>3489.46</v>
      </c>
      <c r="K22" s="17">
        <v>7563.29</v>
      </c>
      <c r="L22" s="18">
        <f t="shared" si="0"/>
        <v>7874715.3900000006</v>
      </c>
      <c r="M22" s="18">
        <f t="shared" si="1"/>
        <v>7851000.3900000006</v>
      </c>
      <c r="N22" s="18">
        <f t="shared" si="2"/>
        <v>53.442660480081159</v>
      </c>
      <c r="O22" s="18">
        <f t="shared" si="3"/>
        <v>7824782.75</v>
      </c>
      <c r="P22" s="18">
        <f t="shared" si="4"/>
        <v>7848497.75</v>
      </c>
      <c r="Q22" s="18">
        <f t="shared" si="5"/>
        <v>53.59766590014258</v>
      </c>
      <c r="R22" s="6"/>
    </row>
    <row r="23" spans="1:18">
      <c r="A23" s="14">
        <v>0</v>
      </c>
      <c r="B23" s="15" t="s">
        <v>41</v>
      </c>
      <c r="C23" s="16" t="s">
        <v>42</v>
      </c>
      <c r="D23" s="17">
        <v>4901000</v>
      </c>
      <c r="E23" s="17">
        <v>4901000</v>
      </c>
      <c r="F23" s="17">
        <v>4901000</v>
      </c>
      <c r="G23" s="17">
        <v>2692717.6</v>
      </c>
      <c r="H23" s="17">
        <v>0</v>
      </c>
      <c r="I23" s="17">
        <v>2693662.6</v>
      </c>
      <c r="J23" s="17">
        <v>0</v>
      </c>
      <c r="K23" s="17">
        <v>1210.72</v>
      </c>
      <c r="L23" s="18">
        <f t="shared" si="0"/>
        <v>2208282.4</v>
      </c>
      <c r="M23" s="18">
        <f t="shared" si="1"/>
        <v>2208282.4</v>
      </c>
      <c r="N23" s="18">
        <f t="shared" si="2"/>
        <v>54.942207712711685</v>
      </c>
      <c r="O23" s="18">
        <f t="shared" si="3"/>
        <v>2207337.4</v>
      </c>
      <c r="P23" s="18">
        <f t="shared" si="4"/>
        <v>2207337.4</v>
      </c>
      <c r="Q23" s="18">
        <f t="shared" si="5"/>
        <v>54.961489491940419</v>
      </c>
      <c r="R23" s="6"/>
    </row>
    <row r="24" spans="1:18">
      <c r="A24" s="14">
        <v>0</v>
      </c>
      <c r="B24" s="15" t="s">
        <v>43</v>
      </c>
      <c r="C24" s="16" t="s">
        <v>44</v>
      </c>
      <c r="D24" s="17">
        <v>530790</v>
      </c>
      <c r="E24" s="17">
        <v>530790</v>
      </c>
      <c r="F24" s="17">
        <v>530790</v>
      </c>
      <c r="G24" s="17">
        <v>92635</v>
      </c>
      <c r="H24" s="17">
        <v>0</v>
      </c>
      <c r="I24" s="17">
        <v>92635</v>
      </c>
      <c r="J24" s="17">
        <v>0</v>
      </c>
      <c r="K24" s="17">
        <v>0</v>
      </c>
      <c r="L24" s="18">
        <f t="shared" si="0"/>
        <v>438155</v>
      </c>
      <c r="M24" s="18">
        <f t="shared" si="1"/>
        <v>438155</v>
      </c>
      <c r="N24" s="18">
        <f t="shared" si="2"/>
        <v>17.452288098871492</v>
      </c>
      <c r="O24" s="18">
        <f t="shared" si="3"/>
        <v>438155</v>
      </c>
      <c r="P24" s="18">
        <f t="shared" si="4"/>
        <v>438155</v>
      </c>
      <c r="Q24" s="18">
        <f t="shared" si="5"/>
        <v>17.452288098871492</v>
      </c>
      <c r="R24" s="6"/>
    </row>
    <row r="25" spans="1:18" ht="25.5">
      <c r="A25" s="14">
        <v>0</v>
      </c>
      <c r="B25" s="15" t="s">
        <v>45</v>
      </c>
      <c r="C25" s="16" t="s">
        <v>46</v>
      </c>
      <c r="D25" s="17">
        <v>64400</v>
      </c>
      <c r="E25" s="17">
        <v>64400</v>
      </c>
      <c r="F25" s="17">
        <v>64400</v>
      </c>
      <c r="G25" s="17">
        <v>13492.14</v>
      </c>
      <c r="H25" s="17">
        <v>0</v>
      </c>
      <c r="I25" s="17">
        <v>13492.14</v>
      </c>
      <c r="J25" s="17">
        <v>0</v>
      </c>
      <c r="K25" s="17">
        <v>199</v>
      </c>
      <c r="L25" s="18">
        <f t="shared" si="0"/>
        <v>50907.86</v>
      </c>
      <c r="M25" s="18">
        <f t="shared" si="1"/>
        <v>50907.86</v>
      </c>
      <c r="N25" s="18">
        <f t="shared" si="2"/>
        <v>20.950527950310558</v>
      </c>
      <c r="O25" s="18">
        <f t="shared" si="3"/>
        <v>50907.86</v>
      </c>
      <c r="P25" s="18">
        <f t="shared" si="4"/>
        <v>50907.86</v>
      </c>
      <c r="Q25" s="18">
        <f t="shared" si="5"/>
        <v>20.950527950310558</v>
      </c>
      <c r="R25" s="6"/>
    </row>
    <row r="26" spans="1:18" ht="25.5">
      <c r="A26" s="14">
        <v>0</v>
      </c>
      <c r="B26" s="15" t="s">
        <v>47</v>
      </c>
      <c r="C26" s="16" t="s">
        <v>48</v>
      </c>
      <c r="D26" s="17">
        <v>0</v>
      </c>
      <c r="E26" s="17">
        <v>1315200</v>
      </c>
      <c r="F26" s="17">
        <v>1315200</v>
      </c>
      <c r="G26" s="17">
        <v>711758.76</v>
      </c>
      <c r="H26" s="17">
        <v>0</v>
      </c>
      <c r="I26" s="17">
        <v>711758.76</v>
      </c>
      <c r="J26" s="17">
        <v>0</v>
      </c>
      <c r="K26" s="17">
        <v>0</v>
      </c>
      <c r="L26" s="18">
        <f t="shared" si="0"/>
        <v>603441.24</v>
      </c>
      <c r="M26" s="18">
        <f t="shared" si="1"/>
        <v>603441.24</v>
      </c>
      <c r="N26" s="18">
        <f t="shared" si="2"/>
        <v>54.117910583941608</v>
      </c>
      <c r="O26" s="18">
        <f t="shared" si="3"/>
        <v>603441.24</v>
      </c>
      <c r="P26" s="18">
        <f t="shared" si="4"/>
        <v>603441.24</v>
      </c>
      <c r="Q26" s="18">
        <f t="shared" si="5"/>
        <v>54.117910583941608</v>
      </c>
      <c r="R26" s="6"/>
    </row>
    <row r="27" spans="1:18" ht="63.75">
      <c r="A27" s="14">
        <v>0</v>
      </c>
      <c r="B27" s="15" t="s">
        <v>49</v>
      </c>
      <c r="C27" s="16" t="s">
        <v>50</v>
      </c>
      <c r="D27" s="17">
        <v>0</v>
      </c>
      <c r="E27" s="17">
        <v>137585.39000000001</v>
      </c>
      <c r="F27" s="17">
        <v>137585.39000000001</v>
      </c>
      <c r="G27" s="17">
        <v>137585.39000000001</v>
      </c>
      <c r="H27" s="17">
        <v>0</v>
      </c>
      <c r="I27" s="17">
        <v>137585.39000000001</v>
      </c>
      <c r="J27" s="17">
        <v>0</v>
      </c>
      <c r="K27" s="17">
        <v>0</v>
      </c>
      <c r="L27" s="18">
        <f t="shared" si="0"/>
        <v>0</v>
      </c>
      <c r="M27" s="18">
        <f t="shared" si="1"/>
        <v>0</v>
      </c>
      <c r="N27" s="18">
        <f t="shared" si="2"/>
        <v>100</v>
      </c>
      <c r="O27" s="18">
        <f t="shared" si="3"/>
        <v>0</v>
      </c>
      <c r="P27" s="18">
        <f t="shared" si="4"/>
        <v>0</v>
      </c>
      <c r="Q27" s="18">
        <f t="shared" si="5"/>
        <v>100</v>
      </c>
      <c r="R27" s="6"/>
    </row>
    <row r="28" spans="1:18" ht="25.5">
      <c r="A28" s="14">
        <v>0</v>
      </c>
      <c r="B28" s="15" t="s">
        <v>51</v>
      </c>
      <c r="C28" s="16" t="s">
        <v>52</v>
      </c>
      <c r="D28" s="17">
        <v>2344400</v>
      </c>
      <c r="E28" s="17">
        <v>2344400</v>
      </c>
      <c r="F28" s="17">
        <v>2344400</v>
      </c>
      <c r="G28" s="17">
        <v>1226944.82</v>
      </c>
      <c r="H28" s="17">
        <v>0</v>
      </c>
      <c r="I28" s="17">
        <v>1226944.82</v>
      </c>
      <c r="J28" s="17">
        <v>0</v>
      </c>
      <c r="K28" s="17">
        <v>202.07</v>
      </c>
      <c r="L28" s="18">
        <f t="shared" si="0"/>
        <v>1117455.18</v>
      </c>
      <c r="M28" s="18">
        <f t="shared" si="1"/>
        <v>1117455.18</v>
      </c>
      <c r="N28" s="18">
        <f t="shared" si="2"/>
        <v>52.335131376898147</v>
      </c>
      <c r="O28" s="18">
        <f t="shared" si="3"/>
        <v>1117455.18</v>
      </c>
      <c r="P28" s="18">
        <f t="shared" si="4"/>
        <v>1117455.18</v>
      </c>
      <c r="Q28" s="18">
        <f t="shared" si="5"/>
        <v>52.335131376898147</v>
      </c>
      <c r="R28" s="6"/>
    </row>
    <row r="29" spans="1:18" ht="38.25">
      <c r="A29" s="14">
        <v>0</v>
      </c>
      <c r="B29" s="15" t="s">
        <v>53</v>
      </c>
      <c r="C29" s="16" t="s">
        <v>54</v>
      </c>
      <c r="D29" s="17">
        <v>0</v>
      </c>
      <c r="E29" s="17">
        <v>363506.52</v>
      </c>
      <c r="F29" s="17">
        <v>363506.52</v>
      </c>
      <c r="G29" s="17">
        <v>14683.240000000002</v>
      </c>
      <c r="H29" s="17">
        <v>0</v>
      </c>
      <c r="I29" s="17">
        <v>12683.240000000002</v>
      </c>
      <c r="J29" s="17">
        <v>2000</v>
      </c>
      <c r="K29" s="17">
        <v>2000</v>
      </c>
      <c r="L29" s="18">
        <f t="shared" si="0"/>
        <v>348823.28</v>
      </c>
      <c r="M29" s="18">
        <f t="shared" si="1"/>
        <v>348823.28</v>
      </c>
      <c r="N29" s="18">
        <f t="shared" si="2"/>
        <v>4.0393333247502685</v>
      </c>
      <c r="O29" s="18">
        <f t="shared" si="3"/>
        <v>350823.28</v>
      </c>
      <c r="P29" s="18">
        <f t="shared" si="4"/>
        <v>350823.28</v>
      </c>
      <c r="Q29" s="18">
        <f t="shared" si="5"/>
        <v>3.4891368661007789</v>
      </c>
      <c r="R29" s="6"/>
    </row>
    <row r="30" spans="1:18" ht="51">
      <c r="A30" s="14">
        <v>0</v>
      </c>
      <c r="B30" s="15" t="s">
        <v>55</v>
      </c>
      <c r="C30" s="16" t="s">
        <v>56</v>
      </c>
      <c r="D30" s="17">
        <v>0</v>
      </c>
      <c r="E30" s="17">
        <v>203822.05000000002</v>
      </c>
      <c r="F30" s="17">
        <v>203822.05000000002</v>
      </c>
      <c r="G30" s="17">
        <v>143624.02000000002</v>
      </c>
      <c r="H30" s="17">
        <v>0</v>
      </c>
      <c r="I30" s="17">
        <v>143624.02000000002</v>
      </c>
      <c r="J30" s="17">
        <v>0</v>
      </c>
      <c r="K30" s="17">
        <v>0</v>
      </c>
      <c r="L30" s="18">
        <f t="shared" si="0"/>
        <v>60198.03</v>
      </c>
      <c r="M30" s="18">
        <f t="shared" si="1"/>
        <v>60198.03</v>
      </c>
      <c r="N30" s="18">
        <f t="shared" si="2"/>
        <v>70.465398616096735</v>
      </c>
      <c r="O30" s="18">
        <f t="shared" si="3"/>
        <v>60198.03</v>
      </c>
      <c r="P30" s="18">
        <f t="shared" si="4"/>
        <v>60198.03</v>
      </c>
      <c r="Q30" s="18">
        <f t="shared" si="5"/>
        <v>70.465398616096735</v>
      </c>
      <c r="R30" s="6"/>
    </row>
    <row r="31" spans="1:18" ht="51">
      <c r="A31" s="14">
        <v>0</v>
      </c>
      <c r="B31" s="15" t="s">
        <v>57</v>
      </c>
      <c r="C31" s="16" t="s">
        <v>58</v>
      </c>
      <c r="D31" s="17">
        <v>0</v>
      </c>
      <c r="E31" s="17">
        <v>24629522</v>
      </c>
      <c r="F31" s="17">
        <v>24629522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8">
        <f t="shared" si="0"/>
        <v>24629522</v>
      </c>
      <c r="M31" s="18">
        <f t="shared" si="1"/>
        <v>24629522</v>
      </c>
      <c r="N31" s="18">
        <f t="shared" si="2"/>
        <v>0</v>
      </c>
      <c r="O31" s="18">
        <f t="shared" si="3"/>
        <v>24629522</v>
      </c>
      <c r="P31" s="18">
        <f t="shared" si="4"/>
        <v>24629522</v>
      </c>
      <c r="Q31" s="18">
        <f t="shared" si="5"/>
        <v>0</v>
      </c>
      <c r="R31" s="6"/>
    </row>
    <row r="32" spans="1:18" ht="76.5">
      <c r="A32" s="14">
        <v>0</v>
      </c>
      <c r="B32" s="15" t="s">
        <v>59</v>
      </c>
      <c r="C32" s="16" t="s">
        <v>60</v>
      </c>
      <c r="D32" s="17">
        <v>0</v>
      </c>
      <c r="E32" s="17">
        <v>684253</v>
      </c>
      <c r="F32" s="17">
        <v>684253</v>
      </c>
      <c r="G32" s="17">
        <v>403741.2</v>
      </c>
      <c r="H32" s="17">
        <v>0</v>
      </c>
      <c r="I32" s="17">
        <v>350148</v>
      </c>
      <c r="J32" s="17">
        <v>53593.2</v>
      </c>
      <c r="K32" s="17">
        <v>53593.2</v>
      </c>
      <c r="L32" s="18">
        <f t="shared" si="0"/>
        <v>280511.8</v>
      </c>
      <c r="M32" s="18">
        <f t="shared" si="1"/>
        <v>280511.8</v>
      </c>
      <c r="N32" s="18">
        <f t="shared" si="2"/>
        <v>59.004666402631777</v>
      </c>
      <c r="O32" s="18">
        <f t="shared" si="3"/>
        <v>334105</v>
      </c>
      <c r="P32" s="18">
        <f t="shared" si="4"/>
        <v>334105</v>
      </c>
      <c r="Q32" s="18">
        <f t="shared" si="5"/>
        <v>51.172300304127269</v>
      </c>
      <c r="R32" s="6"/>
    </row>
    <row r="33" spans="1:19" ht="76.5">
      <c r="A33" s="14">
        <v>0</v>
      </c>
      <c r="B33" s="15" t="s">
        <v>61</v>
      </c>
      <c r="C33" s="16" t="s">
        <v>62</v>
      </c>
      <c r="D33" s="17">
        <v>0</v>
      </c>
      <c r="E33" s="17">
        <v>1856567.76</v>
      </c>
      <c r="F33" s="17">
        <v>1856567.76</v>
      </c>
      <c r="G33" s="17">
        <v>946723.22000000009</v>
      </c>
      <c r="H33" s="17">
        <v>20</v>
      </c>
      <c r="I33" s="17">
        <v>821672.42</v>
      </c>
      <c r="J33" s="17">
        <v>125050.8</v>
      </c>
      <c r="K33" s="17">
        <v>125050.8</v>
      </c>
      <c r="L33" s="18">
        <f t="shared" si="0"/>
        <v>909844.53999999992</v>
      </c>
      <c r="M33" s="18">
        <f t="shared" si="1"/>
        <v>909844.53999999992</v>
      </c>
      <c r="N33" s="18">
        <f t="shared" si="2"/>
        <v>50.993195098895825</v>
      </c>
      <c r="O33" s="18">
        <f t="shared" si="3"/>
        <v>1034895.34</v>
      </c>
      <c r="P33" s="18">
        <f t="shared" si="4"/>
        <v>1034895.34</v>
      </c>
      <c r="Q33" s="18">
        <f t="shared" si="5"/>
        <v>44.257604688772581</v>
      </c>
      <c r="R33" s="6"/>
    </row>
    <row r="34" spans="1:19">
      <c r="A34" s="14">
        <v>0</v>
      </c>
      <c r="B34" s="15" t="s">
        <v>63</v>
      </c>
      <c r="C34" s="16" t="s">
        <v>64</v>
      </c>
      <c r="D34" s="17">
        <v>21053000</v>
      </c>
      <c r="E34" s="17">
        <v>21053000</v>
      </c>
      <c r="F34" s="17">
        <v>21102417.100000001</v>
      </c>
      <c r="G34" s="17">
        <v>10919955.35</v>
      </c>
      <c r="H34" s="17">
        <v>34014.480000000003</v>
      </c>
      <c r="I34" s="17">
        <v>11346317.809999999</v>
      </c>
      <c r="J34" s="17">
        <v>0</v>
      </c>
      <c r="K34" s="17">
        <v>11335.37</v>
      </c>
      <c r="L34" s="18">
        <f t="shared" si="0"/>
        <v>10182461.750000002</v>
      </c>
      <c r="M34" s="18">
        <f t="shared" si="1"/>
        <v>10133044.65</v>
      </c>
      <c r="N34" s="18">
        <f t="shared" si="2"/>
        <v>51.747414991621973</v>
      </c>
      <c r="O34" s="18">
        <f t="shared" si="3"/>
        <v>9706682.1900000013</v>
      </c>
      <c r="P34" s="18">
        <f t="shared" si="4"/>
        <v>9756099.2900000028</v>
      </c>
      <c r="Q34" s="18">
        <f t="shared" si="5"/>
        <v>53.767858706574415</v>
      </c>
      <c r="R34" s="6"/>
    </row>
    <row r="35" spans="1:19">
      <c r="A35" s="14">
        <v>1</v>
      </c>
      <c r="B35" s="15" t="s">
        <v>65</v>
      </c>
      <c r="C35" s="16" t="s">
        <v>66</v>
      </c>
      <c r="D35" s="17">
        <v>43633000</v>
      </c>
      <c r="E35" s="17">
        <v>56408514</v>
      </c>
      <c r="F35" s="20">
        <f>F36+F37+F38+F39+F40</f>
        <v>56408514</v>
      </c>
      <c r="G35" s="17">
        <v>16424805.9</v>
      </c>
      <c r="H35" s="17">
        <v>0</v>
      </c>
      <c r="I35" s="17">
        <v>16107038.92</v>
      </c>
      <c r="J35" s="17">
        <v>317766.98</v>
      </c>
      <c r="K35" s="17">
        <v>163080.13999999998</v>
      </c>
      <c r="L35" s="18">
        <f t="shared" si="0"/>
        <v>39983708.100000001</v>
      </c>
      <c r="M35" s="18">
        <f t="shared" si="1"/>
        <v>39983708.100000001</v>
      </c>
      <c r="N35" s="18">
        <f t="shared" si="2"/>
        <v>29.117600757928141</v>
      </c>
      <c r="O35" s="18">
        <f t="shared" si="3"/>
        <v>40301475.079999998</v>
      </c>
      <c r="P35" s="18">
        <f t="shared" si="4"/>
        <v>40301475.079999998</v>
      </c>
      <c r="Q35" s="18">
        <f t="shared" si="5"/>
        <v>28.554269165821317</v>
      </c>
      <c r="R35" s="6"/>
    </row>
    <row r="36" spans="1:19" ht="25.5">
      <c r="A36" s="14">
        <v>0</v>
      </c>
      <c r="B36" s="15" t="s">
        <v>67</v>
      </c>
      <c r="C36" s="16" t="s">
        <v>68</v>
      </c>
      <c r="D36" s="17">
        <v>34723000</v>
      </c>
      <c r="E36" s="17">
        <v>47428514</v>
      </c>
      <c r="F36" s="17">
        <v>47428514</v>
      </c>
      <c r="G36" s="17">
        <v>11712456.200000001</v>
      </c>
      <c r="H36" s="17">
        <v>0</v>
      </c>
      <c r="I36" s="17">
        <v>11437281.130000001</v>
      </c>
      <c r="J36" s="17">
        <v>275175.07</v>
      </c>
      <c r="K36" s="17">
        <v>144515.91999999998</v>
      </c>
      <c r="L36" s="18">
        <f t="shared" si="0"/>
        <v>35716057.799999997</v>
      </c>
      <c r="M36" s="18">
        <f t="shared" si="1"/>
        <v>35716057.799999997</v>
      </c>
      <c r="N36" s="18">
        <f t="shared" si="2"/>
        <v>24.694967672822305</v>
      </c>
      <c r="O36" s="18">
        <f t="shared" si="3"/>
        <v>35991232.869999997</v>
      </c>
      <c r="P36" s="18">
        <f t="shared" si="4"/>
        <v>35991232.869999997</v>
      </c>
      <c r="Q36" s="18">
        <f t="shared" si="5"/>
        <v>24.114778569701762</v>
      </c>
      <c r="R36" s="6"/>
    </row>
    <row r="37" spans="1:19">
      <c r="A37" s="14">
        <v>0</v>
      </c>
      <c r="B37" s="15" t="s">
        <v>69</v>
      </c>
      <c r="C37" s="16" t="s">
        <v>70</v>
      </c>
      <c r="D37" s="17">
        <v>389000</v>
      </c>
      <c r="E37" s="17">
        <v>389000</v>
      </c>
      <c r="F37" s="17">
        <v>389000</v>
      </c>
      <c r="G37" s="17">
        <v>189884.68</v>
      </c>
      <c r="H37" s="17">
        <v>0</v>
      </c>
      <c r="I37" s="17">
        <v>189884.68</v>
      </c>
      <c r="J37" s="17">
        <v>0</v>
      </c>
      <c r="K37" s="17">
        <v>0</v>
      </c>
      <c r="L37" s="18">
        <f t="shared" si="0"/>
        <v>199115.32</v>
      </c>
      <c r="M37" s="18">
        <f t="shared" si="1"/>
        <v>199115.32</v>
      </c>
      <c r="N37" s="18">
        <f t="shared" si="2"/>
        <v>48.813542416452435</v>
      </c>
      <c r="O37" s="18">
        <f t="shared" si="3"/>
        <v>199115.32</v>
      </c>
      <c r="P37" s="18">
        <f t="shared" si="4"/>
        <v>199115.32</v>
      </c>
      <c r="Q37" s="18">
        <f t="shared" si="5"/>
        <v>48.813542416452435</v>
      </c>
      <c r="R37" s="6"/>
    </row>
    <row r="38" spans="1:19" ht="38.25">
      <c r="A38" s="14">
        <v>0</v>
      </c>
      <c r="B38" s="15" t="s">
        <v>71</v>
      </c>
      <c r="C38" s="16" t="s">
        <v>72</v>
      </c>
      <c r="D38" s="17">
        <v>1612000</v>
      </c>
      <c r="E38" s="17">
        <v>1612000</v>
      </c>
      <c r="F38" s="17">
        <v>1612000</v>
      </c>
      <c r="G38" s="17">
        <v>830614.23</v>
      </c>
      <c r="H38" s="17">
        <v>0</v>
      </c>
      <c r="I38" s="17">
        <v>788022.32</v>
      </c>
      <c r="J38" s="17">
        <v>42591.91</v>
      </c>
      <c r="K38" s="17">
        <v>18564.22</v>
      </c>
      <c r="L38" s="18">
        <f t="shared" si="0"/>
        <v>781385.77</v>
      </c>
      <c r="M38" s="18">
        <f t="shared" si="1"/>
        <v>781385.77</v>
      </c>
      <c r="N38" s="18">
        <f t="shared" si="2"/>
        <v>51.526937344913151</v>
      </c>
      <c r="O38" s="18">
        <f t="shared" si="3"/>
        <v>823977.68</v>
      </c>
      <c r="P38" s="18">
        <f t="shared" si="4"/>
        <v>823977.68</v>
      </c>
      <c r="Q38" s="18">
        <f t="shared" si="5"/>
        <v>48.88475930521092</v>
      </c>
      <c r="R38" s="6"/>
    </row>
    <row r="39" spans="1:19" ht="25.5">
      <c r="A39" s="14">
        <v>0</v>
      </c>
      <c r="B39" s="15" t="s">
        <v>73</v>
      </c>
      <c r="C39" s="16" t="s">
        <v>74</v>
      </c>
      <c r="D39" s="17">
        <v>400000</v>
      </c>
      <c r="E39" s="17">
        <v>470000</v>
      </c>
      <c r="F39" s="17">
        <v>470000</v>
      </c>
      <c r="G39" s="17">
        <v>127306.77</v>
      </c>
      <c r="H39" s="17">
        <v>0</v>
      </c>
      <c r="I39" s="17">
        <v>127306.77</v>
      </c>
      <c r="J39" s="17">
        <v>0</v>
      </c>
      <c r="K39" s="17">
        <v>0</v>
      </c>
      <c r="L39" s="18">
        <f t="shared" si="0"/>
        <v>342693.23</v>
      </c>
      <c r="M39" s="18">
        <f t="shared" si="1"/>
        <v>342693.23</v>
      </c>
      <c r="N39" s="18">
        <f t="shared" si="2"/>
        <v>27.086546808510636</v>
      </c>
      <c r="O39" s="18">
        <f t="shared" si="3"/>
        <v>342693.23</v>
      </c>
      <c r="P39" s="18">
        <f t="shared" si="4"/>
        <v>342693.23</v>
      </c>
      <c r="Q39" s="18">
        <f t="shared" si="5"/>
        <v>27.086546808510636</v>
      </c>
      <c r="R39" s="6"/>
    </row>
    <row r="40" spans="1:19">
      <c r="A40" s="14">
        <v>0</v>
      </c>
      <c r="B40" s="15" t="s">
        <v>75</v>
      </c>
      <c r="C40" s="16" t="s">
        <v>76</v>
      </c>
      <c r="D40" s="17">
        <v>6509000</v>
      </c>
      <c r="E40" s="17">
        <v>6509000</v>
      </c>
      <c r="F40" s="17">
        <v>6509000</v>
      </c>
      <c r="G40" s="17">
        <v>3564544.02</v>
      </c>
      <c r="H40" s="17">
        <v>0</v>
      </c>
      <c r="I40" s="17">
        <v>3564544.02</v>
      </c>
      <c r="J40" s="17">
        <v>0</v>
      </c>
      <c r="K40" s="17">
        <v>0</v>
      </c>
      <c r="L40" s="18">
        <f t="shared" ref="L40:L71" si="6">F40-G40</f>
        <v>2944455.98</v>
      </c>
      <c r="M40" s="18">
        <f t="shared" ref="M40:M71" si="7">E40-G40</f>
        <v>2944455.98</v>
      </c>
      <c r="N40" s="18">
        <f t="shared" ref="N40:N71" si="8">IF(F40=0,0,(G40/F40)*100)</f>
        <v>54.763312644031338</v>
      </c>
      <c r="O40" s="18">
        <f t="shared" ref="O40:O71" si="9">E40-I40</f>
        <v>2944455.98</v>
      </c>
      <c r="P40" s="18">
        <f t="shared" ref="P40:P71" si="10">F40-I40</f>
        <v>2944455.98</v>
      </c>
      <c r="Q40" s="18">
        <f t="shared" ref="Q40:Q71" si="11">IF(F40=0,0,(I40/F40)*100)</f>
        <v>54.763312644031338</v>
      </c>
      <c r="R40" s="6"/>
    </row>
    <row r="41" spans="1:19">
      <c r="A41" s="14">
        <v>1</v>
      </c>
      <c r="B41" s="15" t="s">
        <v>77</v>
      </c>
      <c r="C41" s="16" t="s">
        <v>78</v>
      </c>
      <c r="D41" s="17">
        <v>43913401</v>
      </c>
      <c r="E41" s="17">
        <v>45943135</v>
      </c>
      <c r="F41" s="23">
        <f>F42+F43+F44+F45+F46+F47+F48+F49+F50+F51+F52+F53+F54+F55+F56+F57+F58+F59+F60+F61</f>
        <v>50427103.910000011</v>
      </c>
      <c r="G41" s="17">
        <v>23770334.859999999</v>
      </c>
      <c r="H41" s="17">
        <v>0</v>
      </c>
      <c r="I41" s="17">
        <v>30284261.130000003</v>
      </c>
      <c r="J41" s="17">
        <v>37470</v>
      </c>
      <c r="K41" s="17">
        <v>383451.82999999996</v>
      </c>
      <c r="L41" s="18">
        <f t="shared" si="6"/>
        <v>26656769.050000012</v>
      </c>
      <c r="M41" s="18">
        <f t="shared" si="7"/>
        <v>22172800.140000001</v>
      </c>
      <c r="N41" s="18">
        <f t="shared" si="8"/>
        <v>47.138013125687742</v>
      </c>
      <c r="O41" s="18">
        <f t="shared" si="9"/>
        <v>15658873.869999997</v>
      </c>
      <c r="P41" s="18">
        <f t="shared" si="10"/>
        <v>20142842.780000009</v>
      </c>
      <c r="Q41" s="18">
        <f t="shared" si="11"/>
        <v>60.055523283768117</v>
      </c>
      <c r="R41" s="6"/>
      <c r="S41" s="7"/>
    </row>
    <row r="42" spans="1:19" ht="25.5">
      <c r="A42" s="14">
        <v>0</v>
      </c>
      <c r="B42" s="15" t="s">
        <v>79</v>
      </c>
      <c r="C42" s="16" t="s">
        <v>80</v>
      </c>
      <c r="D42" s="17">
        <v>30000</v>
      </c>
      <c r="E42" s="17">
        <v>30000</v>
      </c>
      <c r="F42" s="17">
        <v>30000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f t="shared" si="6"/>
        <v>30000</v>
      </c>
      <c r="M42" s="18">
        <f t="shared" si="7"/>
        <v>30000</v>
      </c>
      <c r="N42" s="18">
        <f t="shared" si="8"/>
        <v>0</v>
      </c>
      <c r="O42" s="18">
        <f t="shared" si="9"/>
        <v>30000</v>
      </c>
      <c r="P42" s="18">
        <f t="shared" si="10"/>
        <v>30000</v>
      </c>
      <c r="Q42" s="18">
        <f t="shared" si="11"/>
        <v>0</v>
      </c>
      <c r="R42" s="6"/>
      <c r="S42" s="7"/>
    </row>
    <row r="43" spans="1:19" ht="25.5">
      <c r="A43" s="14">
        <v>0</v>
      </c>
      <c r="B43" s="15" t="s">
        <v>81</v>
      </c>
      <c r="C43" s="16" t="s">
        <v>82</v>
      </c>
      <c r="D43" s="17">
        <v>3246500</v>
      </c>
      <c r="E43" s="17">
        <v>3246500</v>
      </c>
      <c r="F43" s="17">
        <v>3246500</v>
      </c>
      <c r="G43" s="17">
        <v>1655700.98</v>
      </c>
      <c r="H43" s="17">
        <v>0</v>
      </c>
      <c r="I43" s="17">
        <v>1655700.98</v>
      </c>
      <c r="J43" s="17">
        <v>0</v>
      </c>
      <c r="K43" s="17">
        <v>642.32000000000005</v>
      </c>
      <c r="L43" s="18">
        <f t="shared" si="6"/>
        <v>1590799.02</v>
      </c>
      <c r="M43" s="18">
        <f t="shared" si="7"/>
        <v>1590799.02</v>
      </c>
      <c r="N43" s="18">
        <f t="shared" si="8"/>
        <v>50.999568150315724</v>
      </c>
      <c r="O43" s="18">
        <f t="shared" si="9"/>
        <v>1590799.02</v>
      </c>
      <c r="P43" s="18">
        <f t="shared" si="10"/>
        <v>1590799.02</v>
      </c>
      <c r="Q43" s="18">
        <f t="shared" si="11"/>
        <v>50.999568150315724</v>
      </c>
      <c r="R43" s="6"/>
    </row>
    <row r="44" spans="1:19" ht="38.25">
      <c r="A44" s="14">
        <v>0</v>
      </c>
      <c r="B44" s="15" t="s">
        <v>83</v>
      </c>
      <c r="C44" s="16" t="s">
        <v>84</v>
      </c>
      <c r="D44" s="17">
        <v>90000</v>
      </c>
      <c r="E44" s="17">
        <v>90000</v>
      </c>
      <c r="F44" s="17">
        <v>90000</v>
      </c>
      <c r="G44" s="17">
        <v>45147.73</v>
      </c>
      <c r="H44" s="17">
        <v>0</v>
      </c>
      <c r="I44" s="17">
        <v>45147.73</v>
      </c>
      <c r="J44" s="17">
        <v>0</v>
      </c>
      <c r="K44" s="17">
        <v>0</v>
      </c>
      <c r="L44" s="18">
        <f t="shared" si="6"/>
        <v>44852.27</v>
      </c>
      <c r="M44" s="18">
        <f t="shared" si="7"/>
        <v>44852.27</v>
      </c>
      <c r="N44" s="18">
        <f t="shared" si="8"/>
        <v>50.164144444444446</v>
      </c>
      <c r="O44" s="18">
        <f t="shared" si="9"/>
        <v>44852.27</v>
      </c>
      <c r="P44" s="18">
        <f t="shared" si="10"/>
        <v>44852.27</v>
      </c>
      <c r="Q44" s="18">
        <f t="shared" si="11"/>
        <v>50.164144444444446</v>
      </c>
      <c r="R44" s="6"/>
      <c r="S44" s="7"/>
    </row>
    <row r="45" spans="1:19" ht="25.5">
      <c r="A45" s="14">
        <v>0</v>
      </c>
      <c r="B45" s="15" t="s">
        <v>85</v>
      </c>
      <c r="C45" s="16" t="s">
        <v>86</v>
      </c>
      <c r="D45" s="17">
        <v>8544000</v>
      </c>
      <c r="E45" s="17">
        <v>8580800</v>
      </c>
      <c r="F45" s="17">
        <v>8580800</v>
      </c>
      <c r="G45" s="17">
        <v>7427945.9000000004</v>
      </c>
      <c r="H45" s="17">
        <v>0</v>
      </c>
      <c r="I45" s="17">
        <v>7427945.9000000004</v>
      </c>
      <c r="J45" s="17">
        <v>0</v>
      </c>
      <c r="K45" s="17">
        <v>330600.86</v>
      </c>
      <c r="L45" s="18">
        <f t="shared" si="6"/>
        <v>1152854.0999999996</v>
      </c>
      <c r="M45" s="18">
        <f t="shared" si="7"/>
        <v>1152854.0999999996</v>
      </c>
      <c r="N45" s="18">
        <f t="shared" si="8"/>
        <v>86.564724734290508</v>
      </c>
      <c r="O45" s="18">
        <f t="shared" si="9"/>
        <v>1152854.0999999996</v>
      </c>
      <c r="P45" s="18">
        <f t="shared" si="10"/>
        <v>1152854.0999999996</v>
      </c>
      <c r="Q45" s="18">
        <f t="shared" si="11"/>
        <v>86.564724734290508</v>
      </c>
      <c r="R45" s="6"/>
    </row>
    <row r="46" spans="1:19" ht="25.5">
      <c r="A46" s="14">
        <v>0</v>
      </c>
      <c r="B46" s="15" t="s">
        <v>87</v>
      </c>
      <c r="C46" s="16" t="s">
        <v>88</v>
      </c>
      <c r="D46" s="17">
        <v>167000</v>
      </c>
      <c r="E46" s="17">
        <v>167000</v>
      </c>
      <c r="F46" s="17">
        <v>167000</v>
      </c>
      <c r="G46" s="17">
        <v>75738.240000000005</v>
      </c>
      <c r="H46" s="17">
        <v>0</v>
      </c>
      <c r="I46" s="17">
        <v>75738.240000000005</v>
      </c>
      <c r="J46" s="17">
        <v>0</v>
      </c>
      <c r="K46" s="17">
        <v>0</v>
      </c>
      <c r="L46" s="18">
        <f t="shared" si="6"/>
        <v>91261.759999999995</v>
      </c>
      <c r="M46" s="18">
        <f t="shared" si="7"/>
        <v>91261.759999999995</v>
      </c>
      <c r="N46" s="18">
        <f t="shared" si="8"/>
        <v>45.352239520958086</v>
      </c>
      <c r="O46" s="18">
        <f t="shared" si="9"/>
        <v>91261.759999999995</v>
      </c>
      <c r="P46" s="18">
        <f t="shared" si="10"/>
        <v>91261.759999999995</v>
      </c>
      <c r="Q46" s="18">
        <f t="shared" si="11"/>
        <v>45.352239520958086</v>
      </c>
      <c r="R46" s="6"/>
    </row>
    <row r="47" spans="1:19" ht="25.5">
      <c r="A47" s="14">
        <v>0</v>
      </c>
      <c r="B47" s="15" t="s">
        <v>89</v>
      </c>
      <c r="C47" s="16" t="s">
        <v>90</v>
      </c>
      <c r="D47" s="17">
        <v>363000</v>
      </c>
      <c r="E47" s="17">
        <v>363000</v>
      </c>
      <c r="F47" s="17">
        <v>363000</v>
      </c>
      <c r="G47" s="17">
        <v>152151.42000000001</v>
      </c>
      <c r="H47" s="17">
        <v>0</v>
      </c>
      <c r="I47" s="17">
        <v>152151.42000000001</v>
      </c>
      <c r="J47" s="17">
        <v>0</v>
      </c>
      <c r="K47" s="17">
        <v>0</v>
      </c>
      <c r="L47" s="18">
        <f t="shared" si="6"/>
        <v>210848.58</v>
      </c>
      <c r="M47" s="18">
        <f t="shared" si="7"/>
        <v>210848.58</v>
      </c>
      <c r="N47" s="18">
        <f t="shared" si="8"/>
        <v>41.914991735537193</v>
      </c>
      <c r="O47" s="18">
        <f t="shared" si="9"/>
        <v>210848.58</v>
      </c>
      <c r="P47" s="18">
        <f t="shared" si="10"/>
        <v>210848.58</v>
      </c>
      <c r="Q47" s="18">
        <f t="shared" si="11"/>
        <v>41.914991735537193</v>
      </c>
      <c r="R47" s="6"/>
    </row>
    <row r="48" spans="1:19" ht="38.25">
      <c r="A48" s="14">
        <v>0</v>
      </c>
      <c r="B48" s="15" t="s">
        <v>91</v>
      </c>
      <c r="C48" s="16" t="s">
        <v>92</v>
      </c>
      <c r="D48" s="17">
        <v>2000000</v>
      </c>
      <c r="E48" s="17">
        <v>2000000</v>
      </c>
      <c r="F48" s="17">
        <v>2000000</v>
      </c>
      <c r="G48" s="17">
        <v>1360437.79</v>
      </c>
      <c r="H48" s="17">
        <v>0</v>
      </c>
      <c r="I48" s="17">
        <v>1360437.79</v>
      </c>
      <c r="J48" s="17">
        <v>0</v>
      </c>
      <c r="K48" s="17">
        <v>0</v>
      </c>
      <c r="L48" s="18">
        <f t="shared" si="6"/>
        <v>639562.21</v>
      </c>
      <c r="M48" s="18">
        <f t="shared" si="7"/>
        <v>639562.21</v>
      </c>
      <c r="N48" s="18">
        <f t="shared" si="8"/>
        <v>68.0218895</v>
      </c>
      <c r="O48" s="18">
        <f t="shared" si="9"/>
        <v>639562.21</v>
      </c>
      <c r="P48" s="18">
        <f t="shared" si="10"/>
        <v>639562.21</v>
      </c>
      <c r="Q48" s="18">
        <f t="shared" si="11"/>
        <v>68.0218895</v>
      </c>
      <c r="R48" s="6"/>
    </row>
    <row r="49" spans="1:18" ht="25.5">
      <c r="A49" s="14">
        <v>0</v>
      </c>
      <c r="B49" s="15" t="s">
        <v>93</v>
      </c>
      <c r="C49" s="16" t="s">
        <v>94</v>
      </c>
      <c r="D49" s="17">
        <v>1900000</v>
      </c>
      <c r="E49" s="17">
        <v>1900000</v>
      </c>
      <c r="F49" s="17">
        <v>1900000</v>
      </c>
      <c r="G49" s="17">
        <v>754443.75</v>
      </c>
      <c r="H49" s="17">
        <v>0</v>
      </c>
      <c r="I49" s="17">
        <v>754443.75</v>
      </c>
      <c r="J49" s="17">
        <v>0</v>
      </c>
      <c r="K49" s="17">
        <v>0</v>
      </c>
      <c r="L49" s="18">
        <f t="shared" si="6"/>
        <v>1145556.25</v>
      </c>
      <c r="M49" s="18">
        <f t="shared" si="7"/>
        <v>1145556.25</v>
      </c>
      <c r="N49" s="18">
        <f t="shared" si="8"/>
        <v>39.707565789473684</v>
      </c>
      <c r="O49" s="18">
        <f t="shared" si="9"/>
        <v>1145556.25</v>
      </c>
      <c r="P49" s="18">
        <f t="shared" si="10"/>
        <v>1145556.25</v>
      </c>
      <c r="Q49" s="18">
        <f t="shared" si="11"/>
        <v>39.707565789473684</v>
      </c>
      <c r="R49" s="6"/>
    </row>
    <row r="50" spans="1:18" ht="25.5">
      <c r="A50" s="14">
        <v>0</v>
      </c>
      <c r="B50" s="15" t="s">
        <v>95</v>
      </c>
      <c r="C50" s="16" t="s">
        <v>96</v>
      </c>
      <c r="D50" s="17">
        <v>0</v>
      </c>
      <c r="E50" s="17">
        <v>81300</v>
      </c>
      <c r="F50" s="17">
        <v>81300</v>
      </c>
      <c r="G50" s="17">
        <v>39464.54</v>
      </c>
      <c r="H50" s="17">
        <v>0</v>
      </c>
      <c r="I50" s="17">
        <v>39464.54</v>
      </c>
      <c r="J50" s="17">
        <v>0</v>
      </c>
      <c r="K50" s="17">
        <v>0</v>
      </c>
      <c r="L50" s="18">
        <f t="shared" si="6"/>
        <v>41835.46</v>
      </c>
      <c r="M50" s="18">
        <f t="shared" si="7"/>
        <v>41835.46</v>
      </c>
      <c r="N50" s="18">
        <f t="shared" si="8"/>
        <v>48.54186961869619</v>
      </c>
      <c r="O50" s="18">
        <f t="shared" si="9"/>
        <v>41835.46</v>
      </c>
      <c r="P50" s="18">
        <f t="shared" si="10"/>
        <v>41835.46</v>
      </c>
      <c r="Q50" s="18">
        <f t="shared" si="11"/>
        <v>48.54186961869619</v>
      </c>
      <c r="R50" s="6"/>
    </row>
    <row r="51" spans="1:18" ht="25.5">
      <c r="A51" s="14">
        <v>0</v>
      </c>
      <c r="B51" s="15" t="s">
        <v>97</v>
      </c>
      <c r="C51" s="16" t="s">
        <v>98</v>
      </c>
      <c r="D51" s="17">
        <v>398000</v>
      </c>
      <c r="E51" s="17">
        <v>398000</v>
      </c>
      <c r="F51" s="17">
        <v>398000</v>
      </c>
      <c r="G51" s="17">
        <v>133883.76</v>
      </c>
      <c r="H51" s="17">
        <v>0</v>
      </c>
      <c r="I51" s="17">
        <v>133883.76</v>
      </c>
      <c r="J51" s="17">
        <v>0</v>
      </c>
      <c r="K51" s="17">
        <v>17100</v>
      </c>
      <c r="L51" s="18">
        <f t="shared" si="6"/>
        <v>264116.24</v>
      </c>
      <c r="M51" s="18">
        <f t="shared" si="7"/>
        <v>264116.24</v>
      </c>
      <c r="N51" s="18">
        <f t="shared" si="8"/>
        <v>33.639135678391966</v>
      </c>
      <c r="O51" s="18">
        <f t="shared" si="9"/>
        <v>264116.24</v>
      </c>
      <c r="P51" s="18">
        <f t="shared" si="10"/>
        <v>264116.24</v>
      </c>
      <c r="Q51" s="18">
        <f t="shared" si="11"/>
        <v>33.639135678391966</v>
      </c>
      <c r="R51" s="6"/>
    </row>
    <row r="52" spans="1:18" ht="51">
      <c r="A52" s="14">
        <v>0</v>
      </c>
      <c r="B52" s="15" t="s">
        <v>99</v>
      </c>
      <c r="C52" s="16" t="s">
        <v>100</v>
      </c>
      <c r="D52" s="17">
        <v>13389501</v>
      </c>
      <c r="E52" s="17">
        <v>13389501</v>
      </c>
      <c r="F52" s="17">
        <v>19406639.760000002</v>
      </c>
      <c r="G52" s="17">
        <v>6330510.8300000001</v>
      </c>
      <c r="H52" s="17">
        <v>0</v>
      </c>
      <c r="I52" s="17">
        <v>12503867.289999999</v>
      </c>
      <c r="J52" s="17">
        <v>0</v>
      </c>
      <c r="K52" s="17">
        <v>0</v>
      </c>
      <c r="L52" s="18">
        <f t="shared" si="6"/>
        <v>13076128.930000002</v>
      </c>
      <c r="M52" s="18">
        <f t="shared" si="7"/>
        <v>7058990.1699999999</v>
      </c>
      <c r="N52" s="18">
        <f t="shared" si="8"/>
        <v>32.620334629223827</v>
      </c>
      <c r="O52" s="18">
        <f t="shared" si="9"/>
        <v>885633.71000000089</v>
      </c>
      <c r="P52" s="18">
        <f t="shared" si="10"/>
        <v>6902772.4700000025</v>
      </c>
      <c r="Q52" s="18">
        <f t="shared" si="11"/>
        <v>64.430872343868344</v>
      </c>
      <c r="R52" s="6"/>
    </row>
    <row r="53" spans="1:18" ht="25.5">
      <c r="A53" s="14">
        <v>0</v>
      </c>
      <c r="B53" s="15" t="s">
        <v>101</v>
      </c>
      <c r="C53" s="16" t="s">
        <v>102</v>
      </c>
      <c r="D53" s="17">
        <v>4779400</v>
      </c>
      <c r="E53" s="17">
        <v>4779400</v>
      </c>
      <c r="F53" s="17">
        <v>4893214.9800000004</v>
      </c>
      <c r="G53" s="17">
        <v>2449850.7500000005</v>
      </c>
      <c r="H53" s="17">
        <v>0</v>
      </c>
      <c r="I53" s="17">
        <v>2562925.7300000004</v>
      </c>
      <c r="J53" s="17">
        <v>740</v>
      </c>
      <c r="K53" s="17">
        <v>740</v>
      </c>
      <c r="L53" s="18">
        <f t="shared" si="6"/>
        <v>2443364.23</v>
      </c>
      <c r="M53" s="18">
        <f t="shared" si="7"/>
        <v>2329549.2499999995</v>
      </c>
      <c r="N53" s="18">
        <f t="shared" si="8"/>
        <v>50.066280758422764</v>
      </c>
      <c r="O53" s="18">
        <f t="shared" si="9"/>
        <v>2216474.2699999996</v>
      </c>
      <c r="P53" s="18">
        <f t="shared" si="10"/>
        <v>2330289.25</v>
      </c>
      <c r="Q53" s="18">
        <f t="shared" si="11"/>
        <v>52.377133244205019</v>
      </c>
      <c r="R53" s="6"/>
    </row>
    <row r="54" spans="1:18" ht="63.75">
      <c r="A54" s="14">
        <v>0</v>
      </c>
      <c r="B54" s="15" t="s">
        <v>103</v>
      </c>
      <c r="C54" s="16" t="s">
        <v>104</v>
      </c>
      <c r="D54" s="17">
        <v>5510000</v>
      </c>
      <c r="E54" s="17">
        <v>5510000</v>
      </c>
      <c r="F54" s="17">
        <v>5510000</v>
      </c>
      <c r="G54" s="17">
        <v>1287618.76</v>
      </c>
      <c r="H54" s="17">
        <v>0</v>
      </c>
      <c r="I54" s="17">
        <v>1287618.76</v>
      </c>
      <c r="J54" s="17">
        <v>0</v>
      </c>
      <c r="K54" s="17">
        <v>0</v>
      </c>
      <c r="L54" s="18">
        <f t="shared" si="6"/>
        <v>4222381.24</v>
      </c>
      <c r="M54" s="18">
        <f t="shared" si="7"/>
        <v>4222381.24</v>
      </c>
      <c r="N54" s="18">
        <f t="shared" si="8"/>
        <v>23.368761524500908</v>
      </c>
      <c r="O54" s="18">
        <f t="shared" si="9"/>
        <v>4222381.24</v>
      </c>
      <c r="P54" s="18">
        <f t="shared" si="10"/>
        <v>4222381.24</v>
      </c>
      <c r="Q54" s="18">
        <f t="shared" si="11"/>
        <v>23.368761524500908</v>
      </c>
      <c r="R54" s="6"/>
    </row>
    <row r="55" spans="1:18" ht="51">
      <c r="A55" s="14">
        <v>0</v>
      </c>
      <c r="B55" s="15" t="s">
        <v>105</v>
      </c>
      <c r="C55" s="16" t="s">
        <v>106</v>
      </c>
      <c r="D55" s="17">
        <v>2200000</v>
      </c>
      <c r="E55" s="17">
        <v>2200000</v>
      </c>
      <c r="F55" s="17">
        <v>2200000</v>
      </c>
      <c r="G55" s="17">
        <v>1732338.75</v>
      </c>
      <c r="H55" s="17">
        <v>0</v>
      </c>
      <c r="I55" s="17">
        <v>1732338.75</v>
      </c>
      <c r="J55" s="17">
        <v>0</v>
      </c>
      <c r="K55" s="17">
        <v>0</v>
      </c>
      <c r="L55" s="18">
        <f t="shared" si="6"/>
        <v>467661.25</v>
      </c>
      <c r="M55" s="18">
        <f t="shared" si="7"/>
        <v>467661.25</v>
      </c>
      <c r="N55" s="18">
        <f t="shared" si="8"/>
        <v>78.742670454545447</v>
      </c>
      <c r="O55" s="18">
        <f t="shared" si="9"/>
        <v>467661.25</v>
      </c>
      <c r="P55" s="18">
        <f t="shared" si="10"/>
        <v>467661.25</v>
      </c>
      <c r="Q55" s="18">
        <f t="shared" si="11"/>
        <v>78.742670454545447</v>
      </c>
      <c r="R55" s="6"/>
    </row>
    <row r="56" spans="1:18" ht="38.25">
      <c r="A56" s="14">
        <v>0</v>
      </c>
      <c r="B56" s="15" t="s">
        <v>107</v>
      </c>
      <c r="C56" s="16" t="s">
        <v>84</v>
      </c>
      <c r="D56" s="17">
        <v>50000</v>
      </c>
      <c r="E56" s="17">
        <v>50000</v>
      </c>
      <c r="F56" s="17">
        <v>50000</v>
      </c>
      <c r="G56" s="17">
        <v>1180.49</v>
      </c>
      <c r="H56" s="17">
        <v>0</v>
      </c>
      <c r="I56" s="17">
        <v>1180.49</v>
      </c>
      <c r="J56" s="17">
        <v>0</v>
      </c>
      <c r="K56" s="17">
        <v>168.65</v>
      </c>
      <c r="L56" s="18">
        <f t="shared" si="6"/>
        <v>48819.51</v>
      </c>
      <c r="M56" s="18">
        <f t="shared" si="7"/>
        <v>48819.51</v>
      </c>
      <c r="N56" s="18">
        <f t="shared" si="8"/>
        <v>2.3609800000000001</v>
      </c>
      <c r="O56" s="18">
        <f t="shared" si="9"/>
        <v>48819.51</v>
      </c>
      <c r="P56" s="18">
        <f t="shared" si="10"/>
        <v>48819.51</v>
      </c>
      <c r="Q56" s="18">
        <f t="shared" si="11"/>
        <v>2.3609800000000001</v>
      </c>
      <c r="R56" s="6"/>
    </row>
    <row r="57" spans="1:18" ht="63.75">
      <c r="A57" s="14">
        <v>0</v>
      </c>
      <c r="B57" s="15" t="s">
        <v>108</v>
      </c>
      <c r="C57" s="16" t="s">
        <v>109</v>
      </c>
      <c r="D57" s="17">
        <v>0</v>
      </c>
      <c r="E57" s="17">
        <v>1911634</v>
      </c>
      <c r="F57" s="24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8">
        <f t="shared" si="6"/>
        <v>0</v>
      </c>
      <c r="M57" s="18">
        <f t="shared" si="7"/>
        <v>1911634</v>
      </c>
      <c r="N57" s="18">
        <f t="shared" si="8"/>
        <v>0</v>
      </c>
      <c r="O57" s="18">
        <f t="shared" si="9"/>
        <v>1911634</v>
      </c>
      <c r="P57" s="18">
        <f t="shared" si="10"/>
        <v>0</v>
      </c>
      <c r="Q57" s="18">
        <f t="shared" si="11"/>
        <v>0</v>
      </c>
      <c r="R57" s="6"/>
    </row>
    <row r="58" spans="1:18" ht="25.5">
      <c r="A58" s="14">
        <v>0</v>
      </c>
      <c r="B58" s="15" t="s">
        <v>110</v>
      </c>
      <c r="C58" s="16" t="s">
        <v>86</v>
      </c>
      <c r="D58" s="17">
        <v>796000</v>
      </c>
      <c r="E58" s="17">
        <v>796000</v>
      </c>
      <c r="F58" s="17">
        <v>796000</v>
      </c>
      <c r="G58" s="17">
        <v>208050</v>
      </c>
      <c r="H58" s="17">
        <v>0</v>
      </c>
      <c r="I58" s="17">
        <v>173850</v>
      </c>
      <c r="J58" s="17">
        <v>34200</v>
      </c>
      <c r="K58" s="17">
        <v>34200</v>
      </c>
      <c r="L58" s="18">
        <f t="shared" si="6"/>
        <v>587950</v>
      </c>
      <c r="M58" s="18">
        <f t="shared" si="7"/>
        <v>587950</v>
      </c>
      <c r="N58" s="18">
        <f t="shared" si="8"/>
        <v>26.136934673366834</v>
      </c>
      <c r="O58" s="18">
        <f t="shared" si="9"/>
        <v>622150</v>
      </c>
      <c r="P58" s="18">
        <f t="shared" si="10"/>
        <v>622150</v>
      </c>
      <c r="Q58" s="18">
        <f t="shared" si="11"/>
        <v>21.840452261306535</v>
      </c>
      <c r="R58" s="6"/>
    </row>
    <row r="59" spans="1:18">
      <c r="A59" s="14">
        <v>0</v>
      </c>
      <c r="B59" s="15" t="s">
        <v>111</v>
      </c>
      <c r="C59" s="22" t="s">
        <v>182</v>
      </c>
      <c r="D59" s="21"/>
      <c r="E59" s="17">
        <v>0</v>
      </c>
      <c r="F59" s="17">
        <v>264649.17</v>
      </c>
      <c r="G59" s="17">
        <v>0</v>
      </c>
      <c r="H59" s="17">
        <v>0</v>
      </c>
      <c r="I59" s="17">
        <v>264224.83</v>
      </c>
      <c r="J59" s="17">
        <v>0</v>
      </c>
      <c r="K59" s="17">
        <v>0</v>
      </c>
      <c r="L59" s="18">
        <f t="shared" si="6"/>
        <v>264649.17</v>
      </c>
      <c r="M59" s="18">
        <f t="shared" si="7"/>
        <v>0</v>
      </c>
      <c r="N59" s="18">
        <f t="shared" si="8"/>
        <v>0</v>
      </c>
      <c r="O59" s="18">
        <f t="shared" si="9"/>
        <v>-264224.83</v>
      </c>
      <c r="P59" s="18">
        <f t="shared" si="10"/>
        <v>424.3399999999674</v>
      </c>
      <c r="Q59" s="18">
        <f t="shared" si="11"/>
        <v>99.839659425344138</v>
      </c>
      <c r="R59" s="6"/>
    </row>
    <row r="60" spans="1:18" ht="25.5">
      <c r="A60" s="14">
        <v>0</v>
      </c>
      <c r="B60" s="15" t="s">
        <v>112</v>
      </c>
      <c r="C60" s="16" t="s">
        <v>113</v>
      </c>
      <c r="D60" s="17">
        <v>50000</v>
      </c>
      <c r="E60" s="17">
        <v>50000</v>
      </c>
      <c r="F60" s="17">
        <v>50000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8">
        <f t="shared" si="6"/>
        <v>50000</v>
      </c>
      <c r="M60" s="18">
        <f t="shared" si="7"/>
        <v>50000</v>
      </c>
      <c r="N60" s="18">
        <f t="shared" si="8"/>
        <v>0</v>
      </c>
      <c r="O60" s="18">
        <f t="shared" si="9"/>
        <v>50000</v>
      </c>
      <c r="P60" s="18">
        <f t="shared" si="10"/>
        <v>50000</v>
      </c>
      <c r="Q60" s="18">
        <f t="shared" si="11"/>
        <v>0</v>
      </c>
      <c r="R60" s="6"/>
    </row>
    <row r="61" spans="1:18">
      <c r="A61" s="14">
        <v>0</v>
      </c>
      <c r="B61" s="15" t="s">
        <v>114</v>
      </c>
      <c r="C61" s="16" t="s">
        <v>115</v>
      </c>
      <c r="D61" s="17">
        <v>400000</v>
      </c>
      <c r="E61" s="17">
        <v>400000</v>
      </c>
      <c r="F61" s="17">
        <v>400000</v>
      </c>
      <c r="G61" s="17">
        <v>115871.17</v>
      </c>
      <c r="H61" s="17">
        <v>0</v>
      </c>
      <c r="I61" s="17">
        <v>113341.17</v>
      </c>
      <c r="J61" s="17">
        <v>2530</v>
      </c>
      <c r="K61" s="17">
        <v>0</v>
      </c>
      <c r="L61" s="18">
        <f t="shared" si="6"/>
        <v>284128.83</v>
      </c>
      <c r="M61" s="18">
        <f t="shared" si="7"/>
        <v>284128.83</v>
      </c>
      <c r="N61" s="18">
        <f t="shared" si="8"/>
        <v>28.967792500000002</v>
      </c>
      <c r="O61" s="18">
        <f t="shared" si="9"/>
        <v>286658.83</v>
      </c>
      <c r="P61" s="18">
        <f t="shared" si="10"/>
        <v>286658.83</v>
      </c>
      <c r="Q61" s="18">
        <f t="shared" si="11"/>
        <v>28.335292499999998</v>
      </c>
      <c r="R61" s="6"/>
    </row>
    <row r="62" spans="1:18">
      <c r="A62" s="14">
        <v>1</v>
      </c>
      <c r="B62" s="15" t="s">
        <v>116</v>
      </c>
      <c r="C62" s="16" t="s">
        <v>117</v>
      </c>
      <c r="D62" s="17">
        <v>20271700</v>
      </c>
      <c r="E62" s="17">
        <v>20271700</v>
      </c>
      <c r="F62" s="17">
        <f>F63+F64+F65+F66</f>
        <v>20554852.399999999</v>
      </c>
      <c r="G62" s="17">
        <v>10111999.249999998</v>
      </c>
      <c r="H62" s="17">
        <v>0</v>
      </c>
      <c r="I62" s="17">
        <v>10397799.979999997</v>
      </c>
      <c r="J62" s="17">
        <v>29727.22</v>
      </c>
      <c r="K62" s="17">
        <v>10664.76</v>
      </c>
      <c r="L62" s="18">
        <f t="shared" si="6"/>
        <v>10442853.15</v>
      </c>
      <c r="M62" s="18">
        <f t="shared" si="7"/>
        <v>10159700.750000002</v>
      </c>
      <c r="N62" s="18">
        <f t="shared" si="8"/>
        <v>49.195192712743577</v>
      </c>
      <c r="O62" s="18">
        <f t="shared" si="9"/>
        <v>9873900.0200000033</v>
      </c>
      <c r="P62" s="18">
        <f t="shared" si="10"/>
        <v>10157052.420000002</v>
      </c>
      <c r="Q62" s="18">
        <f t="shared" si="11"/>
        <v>50.585622205684132</v>
      </c>
      <c r="R62" s="6"/>
    </row>
    <row r="63" spans="1:18">
      <c r="A63" s="14">
        <v>0</v>
      </c>
      <c r="B63" s="15" t="s">
        <v>118</v>
      </c>
      <c r="C63" s="16" t="s">
        <v>119</v>
      </c>
      <c r="D63" s="17">
        <v>5535100</v>
      </c>
      <c r="E63" s="17">
        <v>5535100</v>
      </c>
      <c r="F63" s="17">
        <v>5558105</v>
      </c>
      <c r="G63" s="17">
        <v>2995307.9</v>
      </c>
      <c r="H63" s="17">
        <v>0</v>
      </c>
      <c r="I63" s="17">
        <v>3007704.9</v>
      </c>
      <c r="J63" s="17">
        <v>12720</v>
      </c>
      <c r="K63" s="17">
        <v>6104.76</v>
      </c>
      <c r="L63" s="18">
        <f t="shared" si="6"/>
        <v>2562797.1</v>
      </c>
      <c r="M63" s="18">
        <f t="shared" si="7"/>
        <v>2539792.1</v>
      </c>
      <c r="N63" s="18">
        <f t="shared" si="8"/>
        <v>53.890811706507883</v>
      </c>
      <c r="O63" s="18">
        <f t="shared" si="9"/>
        <v>2527395.1</v>
      </c>
      <c r="P63" s="18">
        <f t="shared" si="10"/>
        <v>2550400.1</v>
      </c>
      <c r="Q63" s="18">
        <f t="shared" si="11"/>
        <v>54.113855351779073</v>
      </c>
      <c r="R63" s="6"/>
    </row>
    <row r="64" spans="1:18">
      <c r="A64" s="14">
        <v>0</v>
      </c>
      <c r="B64" s="15" t="s">
        <v>120</v>
      </c>
      <c r="C64" s="16" t="s">
        <v>121</v>
      </c>
      <c r="D64" s="17">
        <v>5007800</v>
      </c>
      <c r="E64" s="17">
        <v>5007800</v>
      </c>
      <c r="F64" s="17">
        <v>5007800</v>
      </c>
      <c r="G64" s="17">
        <v>2290072.94</v>
      </c>
      <c r="H64" s="17">
        <v>0</v>
      </c>
      <c r="I64" s="17">
        <v>2290072.6800000002</v>
      </c>
      <c r="J64" s="17">
        <v>0.26</v>
      </c>
      <c r="K64" s="17">
        <v>0</v>
      </c>
      <c r="L64" s="18">
        <f t="shared" si="6"/>
        <v>2717727.06</v>
      </c>
      <c r="M64" s="18">
        <f t="shared" si="7"/>
        <v>2717727.06</v>
      </c>
      <c r="N64" s="18">
        <f t="shared" si="8"/>
        <v>45.730119813091576</v>
      </c>
      <c r="O64" s="18">
        <f t="shared" si="9"/>
        <v>2717727.32</v>
      </c>
      <c r="P64" s="18">
        <f t="shared" si="10"/>
        <v>2717727.32</v>
      </c>
      <c r="Q64" s="18">
        <f t="shared" si="11"/>
        <v>45.73011462119095</v>
      </c>
      <c r="R64" s="6"/>
    </row>
    <row r="65" spans="1:18" ht="25.5">
      <c r="A65" s="14">
        <v>0</v>
      </c>
      <c r="B65" s="15" t="s">
        <v>122</v>
      </c>
      <c r="C65" s="16" t="s">
        <v>123</v>
      </c>
      <c r="D65" s="17">
        <v>9700800</v>
      </c>
      <c r="E65" s="17">
        <v>9700800</v>
      </c>
      <c r="F65" s="17">
        <v>9960947.4000000004</v>
      </c>
      <c r="G65" s="17">
        <v>4798618.41</v>
      </c>
      <c r="H65" s="17">
        <v>0</v>
      </c>
      <c r="I65" s="17">
        <v>5072022.4000000004</v>
      </c>
      <c r="J65" s="17">
        <v>17006.96</v>
      </c>
      <c r="K65" s="17">
        <v>4560</v>
      </c>
      <c r="L65" s="18">
        <f t="shared" si="6"/>
        <v>5162328.99</v>
      </c>
      <c r="M65" s="18">
        <f t="shared" si="7"/>
        <v>4902181.59</v>
      </c>
      <c r="N65" s="18">
        <f t="shared" si="8"/>
        <v>48.174317334513781</v>
      </c>
      <c r="O65" s="18">
        <f t="shared" si="9"/>
        <v>4628777.5999999996</v>
      </c>
      <c r="P65" s="18">
        <f t="shared" si="10"/>
        <v>4888925</v>
      </c>
      <c r="Q65" s="18">
        <f t="shared" si="11"/>
        <v>50.919076231644389</v>
      </c>
      <c r="R65" s="6"/>
    </row>
    <row r="66" spans="1:18">
      <c r="A66" s="14">
        <v>0</v>
      </c>
      <c r="B66" s="15" t="s">
        <v>124</v>
      </c>
      <c r="C66" s="16" t="s">
        <v>125</v>
      </c>
      <c r="D66" s="17">
        <v>28000</v>
      </c>
      <c r="E66" s="17">
        <v>28000</v>
      </c>
      <c r="F66" s="17">
        <v>28000</v>
      </c>
      <c r="G66" s="17">
        <v>28000</v>
      </c>
      <c r="H66" s="17">
        <v>0</v>
      </c>
      <c r="I66" s="17">
        <v>28000</v>
      </c>
      <c r="J66" s="17">
        <v>0</v>
      </c>
      <c r="K66" s="17">
        <v>0</v>
      </c>
      <c r="L66" s="18">
        <f t="shared" si="6"/>
        <v>0</v>
      </c>
      <c r="M66" s="18">
        <f t="shared" si="7"/>
        <v>0</v>
      </c>
      <c r="N66" s="18">
        <f t="shared" si="8"/>
        <v>100</v>
      </c>
      <c r="O66" s="18">
        <f t="shared" si="9"/>
        <v>0</v>
      </c>
      <c r="P66" s="18">
        <f t="shared" si="10"/>
        <v>0</v>
      </c>
      <c r="Q66" s="18">
        <f t="shared" si="11"/>
        <v>100</v>
      </c>
      <c r="R66" s="6"/>
    </row>
    <row r="67" spans="1:18">
      <c r="A67" s="14">
        <v>1</v>
      </c>
      <c r="B67" s="15" t="s">
        <v>126</v>
      </c>
      <c r="C67" s="16" t="s">
        <v>127</v>
      </c>
      <c r="D67" s="17">
        <v>23808400</v>
      </c>
      <c r="E67" s="17">
        <v>23927400</v>
      </c>
      <c r="F67" s="17">
        <f>F68+F69+F70</f>
        <v>24180915</v>
      </c>
      <c r="G67" s="17">
        <v>6620270.0899999999</v>
      </c>
      <c r="H67" s="17">
        <v>0</v>
      </c>
      <c r="I67" s="17">
        <v>6040855.5600000005</v>
      </c>
      <c r="J67" s="17">
        <v>832929.53</v>
      </c>
      <c r="K67" s="17">
        <v>841723.73</v>
      </c>
      <c r="L67" s="18">
        <f t="shared" si="6"/>
        <v>17560644.91</v>
      </c>
      <c r="M67" s="18">
        <f t="shared" si="7"/>
        <v>17307129.91</v>
      </c>
      <c r="N67" s="18">
        <f t="shared" si="8"/>
        <v>27.378079324128141</v>
      </c>
      <c r="O67" s="18">
        <f t="shared" si="9"/>
        <v>17886544.439999998</v>
      </c>
      <c r="P67" s="18">
        <f t="shared" si="10"/>
        <v>18140059.439999998</v>
      </c>
      <c r="Q67" s="18">
        <f t="shared" si="11"/>
        <v>24.981914704220252</v>
      </c>
      <c r="R67" s="6"/>
    </row>
    <row r="68" spans="1:18" ht="25.5">
      <c r="A68" s="14">
        <v>0</v>
      </c>
      <c r="B68" s="15" t="s">
        <v>128</v>
      </c>
      <c r="C68" s="16" t="s">
        <v>129</v>
      </c>
      <c r="D68" s="17">
        <v>300000</v>
      </c>
      <c r="E68" s="17">
        <v>300000</v>
      </c>
      <c r="F68" s="17">
        <v>300000</v>
      </c>
      <c r="G68" s="17">
        <v>186816.29</v>
      </c>
      <c r="H68" s="17">
        <v>0</v>
      </c>
      <c r="I68" s="17">
        <v>175416.29</v>
      </c>
      <c r="J68" s="17">
        <v>11400</v>
      </c>
      <c r="K68" s="17">
        <v>11400</v>
      </c>
      <c r="L68" s="18">
        <f t="shared" si="6"/>
        <v>113183.70999999999</v>
      </c>
      <c r="M68" s="18">
        <f t="shared" si="7"/>
        <v>113183.70999999999</v>
      </c>
      <c r="N68" s="18">
        <f t="shared" si="8"/>
        <v>62.272096666666663</v>
      </c>
      <c r="O68" s="18">
        <f t="shared" si="9"/>
        <v>124583.70999999999</v>
      </c>
      <c r="P68" s="18">
        <f t="shared" si="10"/>
        <v>124583.70999999999</v>
      </c>
      <c r="Q68" s="18">
        <f t="shared" si="11"/>
        <v>58.472096666666673</v>
      </c>
      <c r="R68" s="6"/>
    </row>
    <row r="69" spans="1:18" ht="25.5">
      <c r="A69" s="14">
        <v>0</v>
      </c>
      <c r="B69" s="15" t="s">
        <v>130</v>
      </c>
      <c r="C69" s="16" t="s">
        <v>131</v>
      </c>
      <c r="D69" s="17">
        <v>23508400</v>
      </c>
      <c r="E69" s="17">
        <v>23523400</v>
      </c>
      <c r="F69" s="17">
        <v>23776915</v>
      </c>
      <c r="G69" s="17">
        <v>6402270.5999999996</v>
      </c>
      <c r="H69" s="17">
        <v>0</v>
      </c>
      <c r="I69" s="17">
        <v>5834256.0700000003</v>
      </c>
      <c r="J69" s="17">
        <v>821529.53</v>
      </c>
      <c r="K69" s="17">
        <v>830323.73</v>
      </c>
      <c r="L69" s="18">
        <f t="shared" si="6"/>
        <v>17374644.399999999</v>
      </c>
      <c r="M69" s="18">
        <f t="shared" si="7"/>
        <v>17121129.399999999</v>
      </c>
      <c r="N69" s="18">
        <f t="shared" si="8"/>
        <v>26.926414128998648</v>
      </c>
      <c r="O69" s="18">
        <f t="shared" si="9"/>
        <v>17689143.93</v>
      </c>
      <c r="P69" s="18">
        <f t="shared" si="10"/>
        <v>17942658.93</v>
      </c>
      <c r="Q69" s="18">
        <f t="shared" si="11"/>
        <v>24.537481292253432</v>
      </c>
      <c r="R69" s="6"/>
    </row>
    <row r="70" spans="1:18" ht="25.5">
      <c r="A70" s="14">
        <v>0</v>
      </c>
      <c r="B70" s="15" t="s">
        <v>132</v>
      </c>
      <c r="C70" s="16" t="s">
        <v>133</v>
      </c>
      <c r="D70" s="17">
        <v>0</v>
      </c>
      <c r="E70" s="17">
        <v>104000</v>
      </c>
      <c r="F70" s="17">
        <v>104000</v>
      </c>
      <c r="G70" s="17">
        <v>31183.200000000001</v>
      </c>
      <c r="H70" s="17">
        <v>0</v>
      </c>
      <c r="I70" s="17">
        <v>31183.200000000001</v>
      </c>
      <c r="J70" s="17">
        <v>0</v>
      </c>
      <c r="K70" s="17">
        <v>0</v>
      </c>
      <c r="L70" s="18">
        <f t="shared" si="6"/>
        <v>72816.800000000003</v>
      </c>
      <c r="M70" s="18">
        <f t="shared" si="7"/>
        <v>72816.800000000003</v>
      </c>
      <c r="N70" s="18">
        <f t="shared" si="8"/>
        <v>29.983846153846155</v>
      </c>
      <c r="O70" s="18">
        <f t="shared" si="9"/>
        <v>72816.800000000003</v>
      </c>
      <c r="P70" s="18">
        <f t="shared" si="10"/>
        <v>72816.800000000003</v>
      </c>
      <c r="Q70" s="18">
        <f t="shared" si="11"/>
        <v>29.983846153846155</v>
      </c>
      <c r="R70" s="6"/>
    </row>
    <row r="71" spans="1:18">
      <c r="A71" s="14">
        <v>1</v>
      </c>
      <c r="B71" s="15" t="s">
        <v>134</v>
      </c>
      <c r="C71" s="16" t="s">
        <v>135</v>
      </c>
      <c r="D71" s="17">
        <v>39516854</v>
      </c>
      <c r="E71" s="17">
        <v>30101854</v>
      </c>
      <c r="F71" s="17">
        <f>F72+F73+F74+F75</f>
        <v>30101854</v>
      </c>
      <c r="G71" s="17">
        <v>15405794.839999998</v>
      </c>
      <c r="H71" s="17">
        <v>0</v>
      </c>
      <c r="I71" s="17">
        <v>15294291.339999998</v>
      </c>
      <c r="J71" s="17">
        <v>111503.5</v>
      </c>
      <c r="K71" s="17">
        <v>388378.69</v>
      </c>
      <c r="L71" s="18">
        <f t="shared" si="6"/>
        <v>14696059.160000002</v>
      </c>
      <c r="M71" s="18">
        <f t="shared" si="7"/>
        <v>14696059.160000002</v>
      </c>
      <c r="N71" s="18">
        <f t="shared" si="8"/>
        <v>51.178890310211457</v>
      </c>
      <c r="O71" s="18">
        <f t="shared" si="9"/>
        <v>14807562.660000002</v>
      </c>
      <c r="P71" s="18">
        <f t="shared" si="10"/>
        <v>14807562.660000002</v>
      </c>
      <c r="Q71" s="18">
        <f t="shared" si="11"/>
        <v>50.808469604563221</v>
      </c>
      <c r="R71" s="6"/>
    </row>
    <row r="72" spans="1:18" ht="25.5">
      <c r="A72" s="14">
        <v>0</v>
      </c>
      <c r="B72" s="15" t="s">
        <v>136</v>
      </c>
      <c r="C72" s="16" t="s">
        <v>137</v>
      </c>
      <c r="D72" s="17">
        <v>197000</v>
      </c>
      <c r="E72" s="17">
        <v>197000</v>
      </c>
      <c r="F72" s="17">
        <v>197000</v>
      </c>
      <c r="G72" s="17">
        <v>104545.75</v>
      </c>
      <c r="H72" s="17">
        <v>0</v>
      </c>
      <c r="I72" s="17">
        <v>104545.75</v>
      </c>
      <c r="J72" s="17">
        <v>0</v>
      </c>
      <c r="K72" s="17">
        <v>0</v>
      </c>
      <c r="L72" s="18">
        <f t="shared" ref="L72:L93" si="12">F72-G72</f>
        <v>92454.25</v>
      </c>
      <c r="M72" s="18">
        <f t="shared" ref="M72:M93" si="13">E72-G72</f>
        <v>92454.25</v>
      </c>
      <c r="N72" s="18">
        <f t="shared" ref="N72:N93" si="14">IF(F72=0,0,(G72/F72)*100)</f>
        <v>53.068908629441623</v>
      </c>
      <c r="O72" s="18">
        <f t="shared" ref="O72:O93" si="15">E72-I72</f>
        <v>92454.25</v>
      </c>
      <c r="P72" s="18">
        <f t="shared" ref="P72:P93" si="16">F72-I72</f>
        <v>92454.25</v>
      </c>
      <c r="Q72" s="18">
        <f t="shared" ref="Q72:Q93" si="17">IF(F72=0,0,(I72/F72)*100)</f>
        <v>53.068908629441623</v>
      </c>
      <c r="R72" s="6"/>
    </row>
    <row r="73" spans="1:18" ht="25.5">
      <c r="A73" s="14">
        <v>0</v>
      </c>
      <c r="B73" s="15" t="s">
        <v>138</v>
      </c>
      <c r="C73" s="16" t="s">
        <v>139</v>
      </c>
      <c r="D73" s="17">
        <v>3528700</v>
      </c>
      <c r="E73" s="17">
        <v>3528700</v>
      </c>
      <c r="F73" s="17">
        <v>3528700</v>
      </c>
      <c r="G73" s="17">
        <v>1628209.01</v>
      </c>
      <c r="H73" s="17">
        <v>0</v>
      </c>
      <c r="I73" s="17">
        <v>1594397.53</v>
      </c>
      <c r="J73" s="17">
        <v>33811.480000000003</v>
      </c>
      <c r="K73" s="17">
        <v>36747.69</v>
      </c>
      <c r="L73" s="18">
        <f t="shared" si="12"/>
        <v>1900490.99</v>
      </c>
      <c r="M73" s="18">
        <f t="shared" si="13"/>
        <v>1900490.99</v>
      </c>
      <c r="N73" s="18">
        <f t="shared" si="14"/>
        <v>46.141893898602888</v>
      </c>
      <c r="O73" s="18">
        <f t="shared" si="15"/>
        <v>1934302.47</v>
      </c>
      <c r="P73" s="18">
        <f t="shared" si="16"/>
        <v>1934302.47</v>
      </c>
      <c r="Q73" s="18">
        <f t="shared" si="17"/>
        <v>45.183708731260808</v>
      </c>
      <c r="R73" s="6"/>
    </row>
    <row r="74" spans="1:18">
      <c r="A74" s="14">
        <v>0</v>
      </c>
      <c r="B74" s="15" t="s">
        <v>140</v>
      </c>
      <c r="C74" s="16" t="s">
        <v>141</v>
      </c>
      <c r="D74" s="17">
        <v>35680000</v>
      </c>
      <c r="E74" s="17">
        <v>26265000</v>
      </c>
      <c r="F74" s="17">
        <v>26265000</v>
      </c>
      <c r="G74" s="17">
        <v>13673040.079999998</v>
      </c>
      <c r="H74" s="17">
        <v>0</v>
      </c>
      <c r="I74" s="17">
        <v>13595348.059999999</v>
      </c>
      <c r="J74" s="17">
        <v>77692.02</v>
      </c>
      <c r="K74" s="17">
        <v>351631</v>
      </c>
      <c r="L74" s="18">
        <f t="shared" si="12"/>
        <v>12591959.920000002</v>
      </c>
      <c r="M74" s="18">
        <f t="shared" si="13"/>
        <v>12591959.920000002</v>
      </c>
      <c r="N74" s="18">
        <f t="shared" si="14"/>
        <v>52.058024290881399</v>
      </c>
      <c r="O74" s="18">
        <f t="shared" si="15"/>
        <v>12669651.940000001</v>
      </c>
      <c r="P74" s="18">
        <f t="shared" si="16"/>
        <v>12669651.940000001</v>
      </c>
      <c r="Q74" s="18">
        <f t="shared" si="17"/>
        <v>51.762223719779165</v>
      </c>
      <c r="R74" s="6"/>
    </row>
    <row r="75" spans="1:18" ht="25.5">
      <c r="A75" s="14">
        <v>0</v>
      </c>
      <c r="B75" s="15" t="s">
        <v>142</v>
      </c>
      <c r="C75" s="16" t="s">
        <v>139</v>
      </c>
      <c r="D75" s="17">
        <v>111154</v>
      </c>
      <c r="E75" s="17">
        <v>111154</v>
      </c>
      <c r="F75" s="17">
        <v>111154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8">
        <f t="shared" si="12"/>
        <v>111154</v>
      </c>
      <c r="M75" s="18">
        <f t="shared" si="13"/>
        <v>111154</v>
      </c>
      <c r="N75" s="18">
        <f t="shared" si="14"/>
        <v>0</v>
      </c>
      <c r="O75" s="18">
        <f t="shared" si="15"/>
        <v>111154</v>
      </c>
      <c r="P75" s="18">
        <f t="shared" si="16"/>
        <v>111154</v>
      </c>
      <c r="Q75" s="18">
        <f t="shared" si="17"/>
        <v>0</v>
      </c>
      <c r="R75" s="6"/>
    </row>
    <row r="76" spans="1:18">
      <c r="A76" s="14">
        <v>1</v>
      </c>
      <c r="B76" s="15" t="s">
        <v>143</v>
      </c>
      <c r="C76" s="16" t="s">
        <v>144</v>
      </c>
      <c r="D76" s="17">
        <v>13473300</v>
      </c>
      <c r="E76" s="17">
        <v>23898233</v>
      </c>
      <c r="F76" s="17">
        <f>F77+F78+F79+F80+F81+F82+F83</f>
        <v>23898233</v>
      </c>
      <c r="G76" s="17">
        <v>21527627.84</v>
      </c>
      <c r="H76" s="17">
        <v>0</v>
      </c>
      <c r="I76" s="17">
        <v>21511697.84</v>
      </c>
      <c r="J76" s="17">
        <v>15930</v>
      </c>
      <c r="K76" s="17">
        <v>171660</v>
      </c>
      <c r="L76" s="18">
        <f t="shared" si="12"/>
        <v>2370605.16</v>
      </c>
      <c r="M76" s="18">
        <f t="shared" si="13"/>
        <v>2370605.16</v>
      </c>
      <c r="N76" s="18">
        <f t="shared" si="14"/>
        <v>90.080416573057931</v>
      </c>
      <c r="O76" s="18">
        <f t="shared" si="15"/>
        <v>2386535.16</v>
      </c>
      <c r="P76" s="18">
        <f t="shared" si="16"/>
        <v>2386535.16</v>
      </c>
      <c r="Q76" s="18">
        <f t="shared" si="17"/>
        <v>90.013758925189151</v>
      </c>
      <c r="R76" s="6"/>
    </row>
    <row r="77" spans="1:18" ht="25.5">
      <c r="A77" s="14">
        <v>0</v>
      </c>
      <c r="B77" s="15" t="s">
        <v>145</v>
      </c>
      <c r="C77" s="16" t="s">
        <v>146</v>
      </c>
      <c r="D77" s="17">
        <v>120000</v>
      </c>
      <c r="E77" s="17">
        <v>120000</v>
      </c>
      <c r="F77" s="17">
        <v>120000</v>
      </c>
      <c r="G77" s="17">
        <v>48189.82</v>
      </c>
      <c r="H77" s="17">
        <v>0</v>
      </c>
      <c r="I77" s="17">
        <v>36189.82</v>
      </c>
      <c r="J77" s="17">
        <v>12000</v>
      </c>
      <c r="K77" s="17">
        <v>12000</v>
      </c>
      <c r="L77" s="18">
        <f t="shared" si="12"/>
        <v>71810.179999999993</v>
      </c>
      <c r="M77" s="18">
        <f t="shared" si="13"/>
        <v>71810.179999999993</v>
      </c>
      <c r="N77" s="18">
        <f t="shared" si="14"/>
        <v>40.158183333333334</v>
      </c>
      <c r="O77" s="18">
        <f t="shared" si="15"/>
        <v>83810.179999999993</v>
      </c>
      <c r="P77" s="18">
        <f t="shared" si="16"/>
        <v>83810.179999999993</v>
      </c>
      <c r="Q77" s="18">
        <f t="shared" si="17"/>
        <v>30.158183333333334</v>
      </c>
      <c r="R77" s="6"/>
    </row>
    <row r="78" spans="1:18" ht="25.5">
      <c r="A78" s="14">
        <v>0</v>
      </c>
      <c r="B78" s="15" t="s">
        <v>147</v>
      </c>
      <c r="C78" s="16" t="s">
        <v>148</v>
      </c>
      <c r="D78" s="17">
        <v>53500</v>
      </c>
      <c r="E78" s="17">
        <v>53500</v>
      </c>
      <c r="F78" s="17">
        <v>53500</v>
      </c>
      <c r="G78" s="17">
        <v>53245</v>
      </c>
      <c r="H78" s="17">
        <v>0</v>
      </c>
      <c r="I78" s="17">
        <v>53245</v>
      </c>
      <c r="J78" s="17">
        <v>0</v>
      </c>
      <c r="K78" s="17">
        <v>0</v>
      </c>
      <c r="L78" s="18">
        <f t="shared" si="12"/>
        <v>255</v>
      </c>
      <c r="M78" s="18">
        <f t="shared" si="13"/>
        <v>255</v>
      </c>
      <c r="N78" s="18">
        <f t="shared" si="14"/>
        <v>99.523364485981318</v>
      </c>
      <c r="O78" s="18">
        <f t="shared" si="15"/>
        <v>255</v>
      </c>
      <c r="P78" s="18">
        <f t="shared" si="16"/>
        <v>255</v>
      </c>
      <c r="Q78" s="18">
        <f t="shared" si="17"/>
        <v>99.523364485981318</v>
      </c>
      <c r="R78" s="6"/>
    </row>
    <row r="79" spans="1:18">
      <c r="A79" s="14">
        <v>0</v>
      </c>
      <c r="B79" s="15" t="s">
        <v>149</v>
      </c>
      <c r="C79" s="16" t="s">
        <v>150</v>
      </c>
      <c r="D79" s="17">
        <v>478800</v>
      </c>
      <c r="E79" s="17">
        <v>1403733</v>
      </c>
      <c r="F79" s="17">
        <v>1403733</v>
      </c>
      <c r="G79" s="17">
        <v>473277</v>
      </c>
      <c r="H79" s="17">
        <v>0</v>
      </c>
      <c r="I79" s="17">
        <v>469347</v>
      </c>
      <c r="J79" s="17">
        <v>3930</v>
      </c>
      <c r="K79" s="17">
        <v>159660</v>
      </c>
      <c r="L79" s="18">
        <f t="shared" si="12"/>
        <v>930456</v>
      </c>
      <c r="M79" s="18">
        <f t="shared" si="13"/>
        <v>930456</v>
      </c>
      <c r="N79" s="18">
        <f t="shared" si="14"/>
        <v>33.715599761493102</v>
      </c>
      <c r="O79" s="18">
        <f t="shared" si="15"/>
        <v>934386</v>
      </c>
      <c r="P79" s="18">
        <f t="shared" si="16"/>
        <v>934386</v>
      </c>
      <c r="Q79" s="18">
        <f t="shared" si="17"/>
        <v>33.435631989844225</v>
      </c>
      <c r="R79" s="6"/>
    </row>
    <row r="80" spans="1:18">
      <c r="A80" s="14">
        <v>0</v>
      </c>
      <c r="B80" s="15" t="s">
        <v>151</v>
      </c>
      <c r="C80" s="16" t="s">
        <v>152</v>
      </c>
      <c r="D80" s="17">
        <v>300000</v>
      </c>
      <c r="E80" s="17">
        <v>300000</v>
      </c>
      <c r="F80" s="17">
        <v>300000</v>
      </c>
      <c r="G80" s="17">
        <v>299725</v>
      </c>
      <c r="H80" s="17">
        <v>0</v>
      </c>
      <c r="I80" s="17">
        <v>299725</v>
      </c>
      <c r="J80" s="17">
        <v>0</v>
      </c>
      <c r="K80" s="17">
        <v>0</v>
      </c>
      <c r="L80" s="18">
        <f t="shared" si="12"/>
        <v>275</v>
      </c>
      <c r="M80" s="18">
        <f t="shared" si="13"/>
        <v>275</v>
      </c>
      <c r="N80" s="18">
        <f t="shared" si="14"/>
        <v>99.908333333333331</v>
      </c>
      <c r="O80" s="18">
        <f t="shared" si="15"/>
        <v>275</v>
      </c>
      <c r="P80" s="18">
        <f t="shared" si="16"/>
        <v>275</v>
      </c>
      <c r="Q80" s="18">
        <f t="shared" si="17"/>
        <v>99.908333333333331</v>
      </c>
      <c r="R80" s="6"/>
    </row>
    <row r="81" spans="1:18" ht="38.25">
      <c r="A81" s="14">
        <v>0</v>
      </c>
      <c r="B81" s="15" t="s">
        <v>153</v>
      </c>
      <c r="C81" s="16" t="s">
        <v>154</v>
      </c>
      <c r="D81" s="17">
        <v>0</v>
      </c>
      <c r="E81" s="17">
        <v>9500000</v>
      </c>
      <c r="F81" s="17">
        <v>9500000</v>
      </c>
      <c r="G81" s="17">
        <v>9475191.0199999996</v>
      </c>
      <c r="H81" s="17">
        <v>0</v>
      </c>
      <c r="I81" s="17">
        <v>9475191.0199999996</v>
      </c>
      <c r="J81" s="17">
        <v>0</v>
      </c>
      <c r="K81" s="17">
        <v>0</v>
      </c>
      <c r="L81" s="18">
        <f t="shared" si="12"/>
        <v>24808.980000000447</v>
      </c>
      <c r="M81" s="18">
        <f t="shared" si="13"/>
        <v>24808.980000000447</v>
      </c>
      <c r="N81" s="18">
        <f t="shared" si="14"/>
        <v>99.73885284210526</v>
      </c>
      <c r="O81" s="18">
        <f t="shared" si="15"/>
        <v>24808.980000000447</v>
      </c>
      <c r="P81" s="18">
        <f t="shared" si="16"/>
        <v>24808.980000000447</v>
      </c>
      <c r="Q81" s="18">
        <f t="shared" si="17"/>
        <v>99.73885284210526</v>
      </c>
      <c r="R81" s="6"/>
    </row>
    <row r="82" spans="1:18" ht="25.5">
      <c r="A82" s="14">
        <v>0</v>
      </c>
      <c r="B82" s="15" t="s">
        <v>155</v>
      </c>
      <c r="C82" s="16" t="s">
        <v>156</v>
      </c>
      <c r="D82" s="17">
        <v>11800000</v>
      </c>
      <c r="E82" s="17">
        <v>11800000</v>
      </c>
      <c r="F82" s="17">
        <v>11800000</v>
      </c>
      <c r="G82" s="17">
        <v>11178000</v>
      </c>
      <c r="H82" s="17">
        <v>0</v>
      </c>
      <c r="I82" s="17">
        <v>11178000</v>
      </c>
      <c r="J82" s="17">
        <v>0</v>
      </c>
      <c r="K82" s="17">
        <v>0</v>
      </c>
      <c r="L82" s="18">
        <f t="shared" si="12"/>
        <v>622000</v>
      </c>
      <c r="M82" s="18">
        <f t="shared" si="13"/>
        <v>622000</v>
      </c>
      <c r="N82" s="18">
        <f t="shared" si="14"/>
        <v>94.728813559322035</v>
      </c>
      <c r="O82" s="18">
        <f t="shared" si="15"/>
        <v>622000</v>
      </c>
      <c r="P82" s="18">
        <f t="shared" si="16"/>
        <v>622000</v>
      </c>
      <c r="Q82" s="18">
        <f t="shared" si="17"/>
        <v>94.728813559322035</v>
      </c>
      <c r="R82" s="6"/>
    </row>
    <row r="83" spans="1:18">
      <c r="A83" s="14">
        <v>0</v>
      </c>
      <c r="B83" s="15" t="s">
        <v>157</v>
      </c>
      <c r="C83" s="16" t="s">
        <v>158</v>
      </c>
      <c r="D83" s="17">
        <v>721000</v>
      </c>
      <c r="E83" s="17">
        <v>721000</v>
      </c>
      <c r="F83" s="17">
        <v>721000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8">
        <f t="shared" si="12"/>
        <v>721000</v>
      </c>
      <c r="M83" s="18">
        <f t="shared" si="13"/>
        <v>721000</v>
      </c>
      <c r="N83" s="18">
        <f t="shared" si="14"/>
        <v>0</v>
      </c>
      <c r="O83" s="18">
        <f t="shared" si="15"/>
        <v>721000</v>
      </c>
      <c r="P83" s="18">
        <f t="shared" si="16"/>
        <v>721000</v>
      </c>
      <c r="Q83" s="18">
        <f t="shared" si="17"/>
        <v>0</v>
      </c>
      <c r="R83" s="6"/>
    </row>
    <row r="84" spans="1:18">
      <c r="A84" s="14">
        <v>1</v>
      </c>
      <c r="B84" s="15" t="s">
        <v>159</v>
      </c>
      <c r="C84" s="16" t="s">
        <v>160</v>
      </c>
      <c r="D84" s="17">
        <v>22953000</v>
      </c>
      <c r="E84" s="17">
        <v>57953000</v>
      </c>
      <c r="F84" s="17">
        <f>F85+F86+F87+F88+F89+F90</f>
        <v>57943000</v>
      </c>
      <c r="G84" s="17">
        <v>33827215.960000001</v>
      </c>
      <c r="H84" s="17">
        <v>0</v>
      </c>
      <c r="I84" s="17">
        <v>33638892.369999997</v>
      </c>
      <c r="J84" s="17">
        <v>188323.59</v>
      </c>
      <c r="K84" s="17">
        <v>332517.46999999997</v>
      </c>
      <c r="L84" s="18">
        <f t="shared" si="12"/>
        <v>24115784.039999999</v>
      </c>
      <c r="M84" s="18">
        <f t="shared" si="13"/>
        <v>24125784.039999999</v>
      </c>
      <c r="N84" s="18">
        <f t="shared" si="14"/>
        <v>58.380159743195904</v>
      </c>
      <c r="O84" s="18">
        <f t="shared" si="15"/>
        <v>24314107.630000003</v>
      </c>
      <c r="P84" s="18">
        <f t="shared" si="16"/>
        <v>24304107.630000003</v>
      </c>
      <c r="Q84" s="18">
        <f t="shared" si="17"/>
        <v>58.055144486823252</v>
      </c>
      <c r="R84" s="6"/>
    </row>
    <row r="85" spans="1:18" ht="25.5">
      <c r="A85" s="14">
        <v>0</v>
      </c>
      <c r="B85" s="15" t="s">
        <v>161</v>
      </c>
      <c r="C85" s="16" t="s">
        <v>162</v>
      </c>
      <c r="D85" s="17">
        <v>600000</v>
      </c>
      <c r="E85" s="17">
        <v>600000</v>
      </c>
      <c r="F85" s="17">
        <v>600000</v>
      </c>
      <c r="G85" s="17">
        <v>102750</v>
      </c>
      <c r="H85" s="17">
        <v>0</v>
      </c>
      <c r="I85" s="17">
        <v>102750</v>
      </c>
      <c r="J85" s="17">
        <v>0</v>
      </c>
      <c r="K85" s="17">
        <v>0</v>
      </c>
      <c r="L85" s="18">
        <f t="shared" si="12"/>
        <v>497250</v>
      </c>
      <c r="M85" s="18">
        <f t="shared" si="13"/>
        <v>497250</v>
      </c>
      <c r="N85" s="18">
        <f t="shared" si="14"/>
        <v>17.125</v>
      </c>
      <c r="O85" s="18">
        <f t="shared" si="15"/>
        <v>497250</v>
      </c>
      <c r="P85" s="18">
        <f t="shared" si="16"/>
        <v>497250</v>
      </c>
      <c r="Q85" s="18">
        <f t="shared" si="17"/>
        <v>17.125</v>
      </c>
      <c r="R85" s="6"/>
    </row>
    <row r="86" spans="1:18">
      <c r="A86" s="14">
        <v>0</v>
      </c>
      <c r="B86" s="15" t="s">
        <v>163</v>
      </c>
      <c r="C86" s="16" t="s">
        <v>164</v>
      </c>
      <c r="D86" s="17">
        <v>50000</v>
      </c>
      <c r="E86" s="17">
        <v>50000</v>
      </c>
      <c r="F86" s="17">
        <v>50000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8">
        <f t="shared" si="12"/>
        <v>50000</v>
      </c>
      <c r="M86" s="18">
        <f t="shared" si="13"/>
        <v>50000</v>
      </c>
      <c r="N86" s="18">
        <f t="shared" si="14"/>
        <v>0</v>
      </c>
      <c r="O86" s="18">
        <f t="shared" si="15"/>
        <v>50000</v>
      </c>
      <c r="P86" s="18">
        <f t="shared" si="16"/>
        <v>50000</v>
      </c>
      <c r="Q86" s="18">
        <f t="shared" si="17"/>
        <v>0</v>
      </c>
      <c r="R86" s="6"/>
    </row>
    <row r="87" spans="1:18">
      <c r="A87" s="14">
        <v>0</v>
      </c>
      <c r="B87" s="15" t="s">
        <v>165</v>
      </c>
      <c r="C87" s="16" t="s">
        <v>166</v>
      </c>
      <c r="D87" s="17">
        <v>19500000</v>
      </c>
      <c r="E87" s="17">
        <v>54500000</v>
      </c>
      <c r="F87" s="17">
        <v>54500000</v>
      </c>
      <c r="G87" s="17">
        <v>32195065.350000001</v>
      </c>
      <c r="H87" s="17">
        <v>0</v>
      </c>
      <c r="I87" s="17">
        <v>32007421.82</v>
      </c>
      <c r="J87" s="17">
        <v>187643.53</v>
      </c>
      <c r="K87" s="17">
        <v>187643.53</v>
      </c>
      <c r="L87" s="18">
        <f t="shared" si="12"/>
        <v>22304934.649999999</v>
      </c>
      <c r="M87" s="18">
        <f t="shared" si="13"/>
        <v>22304934.649999999</v>
      </c>
      <c r="N87" s="18">
        <f t="shared" si="14"/>
        <v>59.073514403669726</v>
      </c>
      <c r="O87" s="18">
        <f t="shared" si="15"/>
        <v>22492578.18</v>
      </c>
      <c r="P87" s="18">
        <f t="shared" si="16"/>
        <v>22492578.18</v>
      </c>
      <c r="Q87" s="18">
        <f t="shared" si="17"/>
        <v>58.729214348623849</v>
      </c>
      <c r="R87" s="6"/>
    </row>
    <row r="88" spans="1:18" ht="25.5">
      <c r="A88" s="14">
        <v>0</v>
      </c>
      <c r="B88" s="15" t="s">
        <v>167</v>
      </c>
      <c r="C88" s="16" t="s">
        <v>168</v>
      </c>
      <c r="D88" s="17">
        <v>143000</v>
      </c>
      <c r="E88" s="17">
        <v>143000</v>
      </c>
      <c r="F88" s="17">
        <v>143000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8">
        <f t="shared" si="12"/>
        <v>143000</v>
      </c>
      <c r="M88" s="18">
        <f t="shared" si="13"/>
        <v>143000</v>
      </c>
      <c r="N88" s="18">
        <f t="shared" si="14"/>
        <v>0</v>
      </c>
      <c r="O88" s="18">
        <f t="shared" si="15"/>
        <v>143000</v>
      </c>
      <c r="P88" s="18">
        <f t="shared" si="16"/>
        <v>143000</v>
      </c>
      <c r="Q88" s="18">
        <f t="shared" si="17"/>
        <v>0</v>
      </c>
      <c r="R88" s="6"/>
    </row>
    <row r="89" spans="1:18">
      <c r="A89" s="14">
        <v>0</v>
      </c>
      <c r="B89" s="15" t="s">
        <v>169</v>
      </c>
      <c r="C89" s="16" t="s">
        <v>170</v>
      </c>
      <c r="D89" s="17">
        <v>2650000</v>
      </c>
      <c r="E89" s="17">
        <v>2650000</v>
      </c>
      <c r="F89" s="17">
        <v>2650000</v>
      </c>
      <c r="G89" s="17">
        <v>1529400.61</v>
      </c>
      <c r="H89" s="17">
        <v>0</v>
      </c>
      <c r="I89" s="17">
        <v>1528720.55</v>
      </c>
      <c r="J89" s="17">
        <v>680.06</v>
      </c>
      <c r="K89" s="17">
        <v>144873.94</v>
      </c>
      <c r="L89" s="18">
        <f t="shared" si="12"/>
        <v>1120599.3899999999</v>
      </c>
      <c r="M89" s="18">
        <f t="shared" si="13"/>
        <v>1120599.3899999999</v>
      </c>
      <c r="N89" s="18">
        <f t="shared" si="14"/>
        <v>57.713230566037744</v>
      </c>
      <c r="O89" s="18">
        <f t="shared" si="15"/>
        <v>1121279.45</v>
      </c>
      <c r="P89" s="18">
        <f t="shared" si="16"/>
        <v>1121279.45</v>
      </c>
      <c r="Q89" s="18">
        <f t="shared" si="17"/>
        <v>57.687567924528302</v>
      </c>
      <c r="R89" s="6"/>
    </row>
    <row r="90" spans="1:18">
      <c r="A90" s="14">
        <v>0</v>
      </c>
      <c r="B90" s="15" t="s">
        <v>171</v>
      </c>
      <c r="C90" s="16" t="s">
        <v>172</v>
      </c>
      <c r="D90" s="17">
        <v>10000</v>
      </c>
      <c r="E90" s="17">
        <v>10000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8">
        <f t="shared" si="12"/>
        <v>0</v>
      </c>
      <c r="M90" s="18">
        <f t="shared" si="13"/>
        <v>10000</v>
      </c>
      <c r="N90" s="18">
        <f t="shared" si="14"/>
        <v>0</v>
      </c>
      <c r="O90" s="18">
        <f t="shared" si="15"/>
        <v>10000</v>
      </c>
      <c r="P90" s="18">
        <f t="shared" si="16"/>
        <v>0</v>
      </c>
      <c r="Q90" s="18">
        <f t="shared" si="17"/>
        <v>0</v>
      </c>
      <c r="R90" s="6"/>
    </row>
    <row r="91" spans="1:18">
      <c r="A91" s="14">
        <v>1</v>
      </c>
      <c r="B91" s="15" t="s">
        <v>173</v>
      </c>
      <c r="C91" s="16" t="s">
        <v>174</v>
      </c>
      <c r="D91" s="17">
        <v>0</v>
      </c>
      <c r="E91" s="17">
        <v>25000000</v>
      </c>
      <c r="F91" s="17">
        <v>0</v>
      </c>
      <c r="G91" s="17">
        <v>22764647.199999999</v>
      </c>
      <c r="H91" s="17">
        <v>0</v>
      </c>
      <c r="I91" s="17">
        <v>22584647.199999999</v>
      </c>
      <c r="J91" s="17">
        <v>180000</v>
      </c>
      <c r="K91" s="17">
        <v>0</v>
      </c>
      <c r="L91" s="18">
        <f t="shared" si="12"/>
        <v>-22764647.199999999</v>
      </c>
      <c r="M91" s="18">
        <f t="shared" si="13"/>
        <v>2235352.8000000007</v>
      </c>
      <c r="N91" s="18">
        <f t="shared" si="14"/>
        <v>0</v>
      </c>
      <c r="O91" s="18">
        <f t="shared" si="15"/>
        <v>2415352.8000000007</v>
      </c>
      <c r="P91" s="18">
        <f t="shared" si="16"/>
        <v>-22584647.199999999</v>
      </c>
      <c r="Q91" s="18">
        <f t="shared" si="17"/>
        <v>0</v>
      </c>
      <c r="R91" s="6"/>
    </row>
    <row r="92" spans="1:18" ht="38.25">
      <c r="A92" s="14">
        <v>0</v>
      </c>
      <c r="B92" s="15" t="s">
        <v>175</v>
      </c>
      <c r="C92" s="16" t="s">
        <v>176</v>
      </c>
      <c r="D92" s="17">
        <v>0</v>
      </c>
      <c r="E92" s="17">
        <v>25000000</v>
      </c>
      <c r="F92" s="17">
        <v>0</v>
      </c>
      <c r="G92" s="17">
        <v>22764647.199999999</v>
      </c>
      <c r="H92" s="17">
        <v>0</v>
      </c>
      <c r="I92" s="17">
        <v>22584647.199999999</v>
      </c>
      <c r="J92" s="17">
        <v>180000</v>
      </c>
      <c r="K92" s="17">
        <v>0</v>
      </c>
      <c r="L92" s="18">
        <f t="shared" si="12"/>
        <v>-22764647.199999999</v>
      </c>
      <c r="M92" s="18">
        <f t="shared" si="13"/>
        <v>2235352.8000000007</v>
      </c>
      <c r="N92" s="18">
        <f t="shared" si="14"/>
        <v>0</v>
      </c>
      <c r="O92" s="18">
        <f t="shared" si="15"/>
        <v>2415352.8000000007</v>
      </c>
      <c r="P92" s="18">
        <f t="shared" si="16"/>
        <v>-22584647.199999999</v>
      </c>
      <c r="Q92" s="18">
        <f t="shared" si="17"/>
        <v>0</v>
      </c>
      <c r="R92" s="6"/>
    </row>
    <row r="93" spans="1:18">
      <c r="A93" s="14">
        <v>1</v>
      </c>
      <c r="B93" s="15" t="s">
        <v>177</v>
      </c>
      <c r="C93" s="16" t="s">
        <v>178</v>
      </c>
      <c r="D93" s="17">
        <v>573630301</v>
      </c>
      <c r="E93" s="17">
        <v>688969629.84000015</v>
      </c>
      <c r="F93" s="17">
        <f>F8+F17+F35+F41+F62+F67+F71+F76+F84+F91</f>
        <v>672266220.27999997</v>
      </c>
      <c r="G93" s="17">
        <v>374774375.56999999</v>
      </c>
      <c r="H93" s="17">
        <v>34034.480000000003</v>
      </c>
      <c r="I93" s="17">
        <v>386959213.71999979</v>
      </c>
      <c r="J93" s="17">
        <v>2155003.7000000002</v>
      </c>
      <c r="K93" s="17">
        <v>3025424.5599999996</v>
      </c>
      <c r="L93" s="18">
        <f t="shared" si="12"/>
        <v>297491844.70999998</v>
      </c>
      <c r="M93" s="18">
        <f t="shared" si="13"/>
        <v>314195254.27000016</v>
      </c>
      <c r="N93" s="18">
        <f t="shared" si="14"/>
        <v>55.747911209030534</v>
      </c>
      <c r="O93" s="18">
        <f t="shared" si="15"/>
        <v>302010416.12000036</v>
      </c>
      <c r="P93" s="18">
        <f t="shared" si="16"/>
        <v>285307006.56000018</v>
      </c>
      <c r="Q93" s="18">
        <f t="shared" si="17"/>
        <v>57.56041312901764</v>
      </c>
      <c r="R93" s="6"/>
    </row>
    <row r="95" spans="1:18">
      <c r="B95" s="11"/>
      <c r="C95" s="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103" hidden="1"/>
  </sheetData>
  <mergeCells count="3">
    <mergeCell ref="B2:Q2"/>
    <mergeCell ref="B4:Q4"/>
    <mergeCell ref="C3:F3"/>
  </mergeCells>
  <conditionalFormatting sqref="B8:B93">
    <cfRule type="expression" dxfId="95" priority="49" stopIfTrue="1">
      <formula>A8=1</formula>
    </cfRule>
    <cfRule type="expression" dxfId="94" priority="50" stopIfTrue="1">
      <formula>A8=2</formula>
    </cfRule>
    <cfRule type="expression" dxfId="93" priority="51" stopIfTrue="1">
      <formula>A8=3</formula>
    </cfRule>
  </conditionalFormatting>
  <conditionalFormatting sqref="C8:C93">
    <cfRule type="expression" dxfId="92" priority="52" stopIfTrue="1">
      <formula>A8=1</formula>
    </cfRule>
    <cfRule type="expression" dxfId="91" priority="53" stopIfTrue="1">
      <formula>A8=2</formula>
    </cfRule>
    <cfRule type="expression" dxfId="90" priority="54" stopIfTrue="1">
      <formula>A8=3</formula>
    </cfRule>
  </conditionalFormatting>
  <conditionalFormatting sqref="D8:D93">
    <cfRule type="expression" dxfId="89" priority="55" stopIfTrue="1">
      <formula>A8=1</formula>
    </cfRule>
    <cfRule type="expression" dxfId="88" priority="56" stopIfTrue="1">
      <formula>A8=2</formula>
    </cfRule>
    <cfRule type="expression" dxfId="87" priority="57" stopIfTrue="1">
      <formula>A8=3</formula>
    </cfRule>
  </conditionalFormatting>
  <conditionalFormatting sqref="E8:E93">
    <cfRule type="expression" dxfId="86" priority="58" stopIfTrue="1">
      <formula>A8=1</formula>
    </cfRule>
    <cfRule type="expression" dxfId="85" priority="59" stopIfTrue="1">
      <formula>A8=2</formula>
    </cfRule>
    <cfRule type="expression" dxfId="84" priority="60" stopIfTrue="1">
      <formula>A8=3</formula>
    </cfRule>
  </conditionalFormatting>
  <conditionalFormatting sqref="F8:F93">
    <cfRule type="expression" dxfId="83" priority="61" stopIfTrue="1">
      <formula>A8=1</formula>
    </cfRule>
    <cfRule type="expression" dxfId="82" priority="62" stopIfTrue="1">
      <formula>A8=2</formula>
    </cfRule>
    <cfRule type="expression" dxfId="81" priority="63" stopIfTrue="1">
      <formula>A8=3</formula>
    </cfRule>
  </conditionalFormatting>
  <conditionalFormatting sqref="G8:G93">
    <cfRule type="expression" dxfId="80" priority="64" stopIfTrue="1">
      <formula>A8=1</formula>
    </cfRule>
    <cfRule type="expression" dxfId="79" priority="65" stopIfTrue="1">
      <formula>A8=2</formula>
    </cfRule>
    <cfRule type="expression" dxfId="78" priority="66" stopIfTrue="1">
      <formula>A8=3</formula>
    </cfRule>
  </conditionalFormatting>
  <conditionalFormatting sqref="H8:H93">
    <cfRule type="expression" dxfId="77" priority="67" stopIfTrue="1">
      <formula>A8=1</formula>
    </cfRule>
    <cfRule type="expression" dxfId="76" priority="68" stopIfTrue="1">
      <formula>A8=2</formula>
    </cfRule>
    <cfRule type="expression" dxfId="75" priority="69" stopIfTrue="1">
      <formula>A8=3</formula>
    </cfRule>
  </conditionalFormatting>
  <conditionalFormatting sqref="I8:I93">
    <cfRule type="expression" dxfId="74" priority="70" stopIfTrue="1">
      <formula>A8=1</formula>
    </cfRule>
    <cfRule type="expression" dxfId="73" priority="71" stopIfTrue="1">
      <formula>A8=2</formula>
    </cfRule>
    <cfRule type="expression" dxfId="72" priority="72" stopIfTrue="1">
      <formula>A8=3</formula>
    </cfRule>
  </conditionalFormatting>
  <conditionalFormatting sqref="J8:J93">
    <cfRule type="expression" dxfId="71" priority="73" stopIfTrue="1">
      <formula>A8=1</formula>
    </cfRule>
    <cfRule type="expression" dxfId="70" priority="74" stopIfTrue="1">
      <formula>A8=2</formula>
    </cfRule>
    <cfRule type="expression" dxfId="69" priority="75" stopIfTrue="1">
      <formula>A8=3</formula>
    </cfRule>
  </conditionalFormatting>
  <conditionalFormatting sqref="K8:K93">
    <cfRule type="expression" dxfId="68" priority="76" stopIfTrue="1">
      <formula>A8=1</formula>
    </cfRule>
    <cfRule type="expression" dxfId="67" priority="77" stopIfTrue="1">
      <formula>A8=2</formula>
    </cfRule>
    <cfRule type="expression" dxfId="66" priority="78" stopIfTrue="1">
      <formula>A8=3</formula>
    </cfRule>
  </conditionalFormatting>
  <conditionalFormatting sqref="L8:L93">
    <cfRule type="expression" dxfId="65" priority="79" stopIfTrue="1">
      <formula>A8=1</formula>
    </cfRule>
    <cfRule type="expression" dxfId="64" priority="80" stopIfTrue="1">
      <formula>A8=2</formula>
    </cfRule>
    <cfRule type="expression" dxfId="63" priority="81" stopIfTrue="1">
      <formula>A8=3</formula>
    </cfRule>
  </conditionalFormatting>
  <conditionalFormatting sqref="M8:M93">
    <cfRule type="expression" dxfId="62" priority="82" stopIfTrue="1">
      <formula>A8=1</formula>
    </cfRule>
    <cfRule type="expression" dxfId="61" priority="83" stopIfTrue="1">
      <formula>A8=2</formula>
    </cfRule>
    <cfRule type="expression" dxfId="60" priority="84" stopIfTrue="1">
      <formula>A8=3</formula>
    </cfRule>
  </conditionalFormatting>
  <conditionalFormatting sqref="N8:N93">
    <cfRule type="expression" dxfId="59" priority="85" stopIfTrue="1">
      <formula>A8=1</formula>
    </cfRule>
    <cfRule type="expression" dxfId="58" priority="86" stopIfTrue="1">
      <formula>A8=2</formula>
    </cfRule>
    <cfRule type="expression" dxfId="57" priority="87" stopIfTrue="1">
      <formula>A8=3</formula>
    </cfRule>
  </conditionalFormatting>
  <conditionalFormatting sqref="O8:O93">
    <cfRule type="expression" dxfId="56" priority="88" stopIfTrue="1">
      <formula>A8=1</formula>
    </cfRule>
    <cfRule type="expression" dxfId="55" priority="89" stopIfTrue="1">
      <formula>A8=2</formula>
    </cfRule>
    <cfRule type="expression" dxfId="54" priority="90" stopIfTrue="1">
      <formula>A8=3</formula>
    </cfRule>
  </conditionalFormatting>
  <conditionalFormatting sqref="P8:P93">
    <cfRule type="expression" dxfId="53" priority="91" stopIfTrue="1">
      <formula>A8=1</formula>
    </cfRule>
    <cfRule type="expression" dxfId="52" priority="92" stopIfTrue="1">
      <formula>A8=2</formula>
    </cfRule>
    <cfRule type="expression" dxfId="51" priority="93" stopIfTrue="1">
      <formula>A8=3</formula>
    </cfRule>
  </conditionalFormatting>
  <conditionalFormatting sqref="Q8:Q93">
    <cfRule type="expression" dxfId="50" priority="94" stopIfTrue="1">
      <formula>A8=1</formula>
    </cfRule>
    <cfRule type="expression" dxfId="49" priority="95" stopIfTrue="1">
      <formula>A8=2</formula>
    </cfRule>
    <cfRule type="expression" dxfId="48" priority="96" stopIfTrue="1">
      <formula>A8=3</formula>
    </cfRule>
  </conditionalFormatting>
  <conditionalFormatting sqref="B95:B104">
    <cfRule type="expression" dxfId="47" priority="46" stopIfTrue="1">
      <formula>A95=1</formula>
    </cfRule>
    <cfRule type="expression" dxfId="46" priority="47" stopIfTrue="1">
      <formula>A95=2</formula>
    </cfRule>
    <cfRule type="expression" dxfId="45" priority="48" stopIfTrue="1">
      <formula>A95=3</formula>
    </cfRule>
  </conditionalFormatting>
  <conditionalFormatting sqref="C95:C104">
    <cfRule type="expression" dxfId="44" priority="43" stopIfTrue="1">
      <formula>A95=1</formula>
    </cfRule>
    <cfRule type="expression" dxfId="43" priority="44" stopIfTrue="1">
      <formula>A95=2</formula>
    </cfRule>
    <cfRule type="expression" dxfId="42" priority="45" stopIfTrue="1">
      <formula>A95=3</formula>
    </cfRule>
  </conditionalFormatting>
  <conditionalFormatting sqref="D95:D104">
    <cfRule type="expression" dxfId="41" priority="40" stopIfTrue="1">
      <formula>A95=1</formula>
    </cfRule>
    <cfRule type="expression" dxfId="40" priority="41" stopIfTrue="1">
      <formula>A95=2</formula>
    </cfRule>
    <cfRule type="expression" dxfId="39" priority="42" stopIfTrue="1">
      <formula>A95=3</formula>
    </cfRule>
  </conditionalFormatting>
  <conditionalFormatting sqref="E95:E104">
    <cfRule type="expression" dxfId="38" priority="37" stopIfTrue="1">
      <formula>A95=1</formula>
    </cfRule>
    <cfRule type="expression" dxfId="37" priority="38" stopIfTrue="1">
      <formula>A95=2</formula>
    </cfRule>
    <cfRule type="expression" dxfId="36" priority="39" stopIfTrue="1">
      <formula>A95=3</formula>
    </cfRule>
  </conditionalFormatting>
  <conditionalFormatting sqref="F95:F104">
    <cfRule type="expression" dxfId="35" priority="34" stopIfTrue="1">
      <formula>A95=1</formula>
    </cfRule>
    <cfRule type="expression" dxfId="34" priority="35" stopIfTrue="1">
      <formula>A95=2</formula>
    </cfRule>
    <cfRule type="expression" dxfId="33" priority="36" stopIfTrue="1">
      <formula>A95=3</formula>
    </cfRule>
  </conditionalFormatting>
  <conditionalFormatting sqref="G95:G104">
    <cfRule type="expression" dxfId="32" priority="31" stopIfTrue="1">
      <formula>A95=1</formula>
    </cfRule>
    <cfRule type="expression" dxfId="31" priority="32" stopIfTrue="1">
      <formula>A95=2</formula>
    </cfRule>
    <cfRule type="expression" dxfId="30" priority="33" stopIfTrue="1">
      <formula>A95=3</formula>
    </cfRule>
  </conditionalFormatting>
  <conditionalFormatting sqref="H95:H104">
    <cfRule type="expression" dxfId="29" priority="28" stopIfTrue="1">
      <formula>A95=1</formula>
    </cfRule>
    <cfRule type="expression" dxfId="28" priority="29" stopIfTrue="1">
      <formula>A95=2</formula>
    </cfRule>
    <cfRule type="expression" dxfId="27" priority="30" stopIfTrue="1">
      <formula>A95=3</formula>
    </cfRule>
  </conditionalFormatting>
  <conditionalFormatting sqref="I95:I104">
    <cfRule type="expression" dxfId="26" priority="25" stopIfTrue="1">
      <formula>A95=1</formula>
    </cfRule>
    <cfRule type="expression" dxfId="25" priority="26" stopIfTrue="1">
      <formula>A95=2</formula>
    </cfRule>
    <cfRule type="expression" dxfId="24" priority="27" stopIfTrue="1">
      <formula>A95=3</formula>
    </cfRule>
  </conditionalFormatting>
  <conditionalFormatting sqref="J95:J104">
    <cfRule type="expression" dxfId="23" priority="22" stopIfTrue="1">
      <formula>A95=1</formula>
    </cfRule>
    <cfRule type="expression" dxfId="22" priority="23" stopIfTrue="1">
      <formula>A95=2</formula>
    </cfRule>
    <cfRule type="expression" dxfId="21" priority="24" stopIfTrue="1">
      <formula>A95=3</formula>
    </cfRule>
  </conditionalFormatting>
  <conditionalFormatting sqref="K95:K104">
    <cfRule type="expression" dxfId="20" priority="19" stopIfTrue="1">
      <formula>A95=1</formula>
    </cfRule>
    <cfRule type="expression" dxfId="19" priority="20" stopIfTrue="1">
      <formula>A95=2</formula>
    </cfRule>
    <cfRule type="expression" dxfId="18" priority="21" stopIfTrue="1">
      <formula>A95=3</formula>
    </cfRule>
  </conditionalFormatting>
  <conditionalFormatting sqref="L95:L104">
    <cfRule type="expression" dxfId="17" priority="16" stopIfTrue="1">
      <formula>A95=1</formula>
    </cfRule>
    <cfRule type="expression" dxfId="16" priority="17" stopIfTrue="1">
      <formula>A95=2</formula>
    </cfRule>
    <cfRule type="expression" dxfId="15" priority="18" stopIfTrue="1">
      <formula>A95=3</formula>
    </cfRule>
  </conditionalFormatting>
  <conditionalFormatting sqref="M95:M104">
    <cfRule type="expression" dxfId="14" priority="13" stopIfTrue="1">
      <formula>A95=1</formula>
    </cfRule>
    <cfRule type="expression" dxfId="13" priority="14" stopIfTrue="1">
      <formula>A95=2</formula>
    </cfRule>
    <cfRule type="expression" dxfId="12" priority="15" stopIfTrue="1">
      <formula>A95=3</formula>
    </cfRule>
  </conditionalFormatting>
  <conditionalFormatting sqref="N95:N104">
    <cfRule type="expression" dxfId="11" priority="10" stopIfTrue="1">
      <formula>A95=1</formula>
    </cfRule>
    <cfRule type="expression" dxfId="10" priority="11" stopIfTrue="1">
      <formula>A95=2</formula>
    </cfRule>
    <cfRule type="expression" dxfId="9" priority="12" stopIfTrue="1">
      <formula>A95=3</formula>
    </cfRule>
  </conditionalFormatting>
  <conditionalFormatting sqref="O95:O104">
    <cfRule type="expression" dxfId="8" priority="7" stopIfTrue="1">
      <formula>A95=1</formula>
    </cfRule>
    <cfRule type="expression" dxfId="7" priority="8" stopIfTrue="1">
      <formula>A95=2</formula>
    </cfRule>
    <cfRule type="expression" dxfId="6" priority="9" stopIfTrue="1">
      <formula>A95=3</formula>
    </cfRule>
  </conditionalFormatting>
  <conditionalFormatting sqref="P95:P104">
    <cfRule type="expression" dxfId="5" priority="4" stopIfTrue="1">
      <formula>A95=1</formula>
    </cfRule>
    <cfRule type="expression" dxfId="4" priority="5" stopIfTrue="1">
      <formula>A95=2</formula>
    </cfRule>
    <cfRule type="expression" dxfId="3" priority="6" stopIfTrue="1">
      <formula>A95=3</formula>
    </cfRule>
  </conditionalFormatting>
  <conditionalFormatting sqref="Q95:Q104">
    <cfRule type="expression" dxfId="2" priority="1" stopIfTrue="1">
      <formula>A95=1</formula>
    </cfRule>
    <cfRule type="expression" dxfId="1" priority="2" stopIfTrue="1">
      <formula>A95=2</formula>
    </cfRule>
    <cfRule type="expression" dxfId="0" priority="3" stopIfTrue="1">
      <formula>A95=3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2024-08-07T12:11:59Z</cp:lastPrinted>
  <dcterms:created xsi:type="dcterms:W3CDTF">2024-08-07T12:08:56Z</dcterms:created>
  <dcterms:modified xsi:type="dcterms:W3CDTF">2024-08-07T12:52:27Z</dcterms:modified>
</cp:coreProperties>
</file>